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4 квартал 2016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J25" i="5"/>
  <c r="H25"/>
  <c r="J7" l="1"/>
  <c r="I7"/>
  <c r="G7"/>
  <c r="E7"/>
  <c r="D10" l="1"/>
  <c r="E10"/>
  <c r="G10"/>
  <c r="G17"/>
  <c r="D17"/>
  <c r="D20" s="1"/>
  <c r="D12"/>
  <c r="D14"/>
  <c r="D16"/>
  <c r="D27" l="1"/>
  <c r="D22"/>
  <c r="I17"/>
  <c r="I22" s="1"/>
  <c r="E17"/>
  <c r="I20" l="1"/>
  <c r="I27"/>
  <c r="H8"/>
  <c r="H10" s="1"/>
  <c r="H26"/>
  <c r="H11"/>
  <c r="H12" s="1"/>
  <c r="H13"/>
  <c r="H15"/>
  <c r="H19"/>
  <c r="H21"/>
  <c r="H31"/>
  <c r="H33"/>
  <c r="H34"/>
  <c r="H35"/>
  <c r="G12"/>
  <c r="E12"/>
  <c r="H14" l="1"/>
  <c r="H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G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P9"/>
  <c r="P24" s="1"/>
  <c r="N15"/>
  <c r="N24"/>
  <c r="N26"/>
  <c r="F8" i="5"/>
  <c r="F11"/>
  <c r="F13"/>
  <c r="J13" s="1"/>
  <c r="F15"/>
  <c r="J15" s="1"/>
  <c r="E16"/>
  <c r="F17"/>
  <c r="F19"/>
  <c r="J19" s="1"/>
  <c r="E20"/>
  <c r="F21"/>
  <c r="J21" s="1"/>
  <c r="E22"/>
  <c r="F26"/>
  <c r="J26" s="1"/>
  <c r="E27"/>
  <c r="F31"/>
  <c r="J31" s="1"/>
  <c r="F33"/>
  <c r="J33" s="1"/>
  <c r="F34"/>
  <c r="J34" s="1"/>
  <c r="F35"/>
  <c r="J35" s="1"/>
  <c r="P28" i="9" l="1"/>
  <c r="J9" i="5"/>
  <c r="F10"/>
  <c r="G22"/>
  <c r="H17"/>
  <c r="J8"/>
  <c r="J17"/>
  <c r="J27" s="1"/>
  <c r="F12"/>
  <c r="J11"/>
  <c r="J12" s="1"/>
  <c r="F27"/>
  <c r="F22"/>
  <c r="F20"/>
  <c r="F16"/>
  <c r="P15" i="9"/>
  <c r="I24" i="10"/>
  <c r="I22"/>
  <c r="I13"/>
  <c r="P26" i="9"/>
  <c r="J24" i="10"/>
  <c r="J22"/>
  <c r="J13"/>
  <c r="M24"/>
  <c r="M22"/>
  <c r="M13"/>
  <c r="L22"/>
  <c r="L13"/>
  <c r="L24"/>
  <c r="F14" i="5"/>
  <c r="C28" i="9"/>
  <c r="C7" i="10"/>
  <c r="C26" i="9"/>
  <c r="C24"/>
  <c r="C15"/>
  <c r="D24" i="10"/>
  <c r="D22"/>
  <c r="D13"/>
  <c r="G20" i="5"/>
  <c r="G27"/>
  <c r="C28" i="7"/>
  <c r="J10" i="5" l="1"/>
  <c r="J22"/>
  <c r="J16"/>
  <c r="J14"/>
  <c r="H20"/>
  <c r="H22"/>
  <c r="H27"/>
  <c r="J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K23"/>
  <c r="K21"/>
  <c r="K15"/>
  <c r="K12"/>
  <c r="K10"/>
  <c r="K8"/>
  <c r="K6"/>
  <c r="K28" i="6"/>
  <c r="L31" i="7"/>
  <c r="L29"/>
  <c r="L23"/>
  <c r="L21"/>
  <c r="L12"/>
  <c r="L10"/>
  <c r="L13" i="6"/>
  <c r="L8" i="7"/>
  <c r="L11" s="1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P32"/>
  <c r="P31"/>
  <c r="M28"/>
  <c r="L28"/>
  <c r="J28"/>
  <c r="H28"/>
  <c r="G28"/>
  <c r="E28"/>
  <c r="P28"/>
  <c r="P27"/>
  <c r="P25"/>
  <c r="H15"/>
  <c r="H10"/>
  <c r="E9"/>
  <c r="C9"/>
  <c r="P6" l="1"/>
  <c r="P8"/>
  <c r="P9" s="1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11" l="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C16"/>
  <c r="C22"/>
  <c r="C13"/>
  <c r="C24"/>
  <c r="P9" i="6"/>
  <c r="F7" i="10"/>
  <c r="F28" i="6"/>
  <c r="P7" i="7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s="1"/>
  <c r="F24" i="10" l="1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<sst xmlns="http://schemas.openxmlformats.org/spreadsheetml/2006/main" count="1050" uniqueCount="106">
  <si>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</si>
  <si>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</si>
  <si>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</si>
  <si>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</si>
  <si>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</si>
  <si>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</si>
  <si>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</si>
  <si>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</si>
  <si>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</si>
  <si>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</si>
  <si>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</si>
  <si>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</si>
  <si>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</si>
  <si>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</si>
  <si>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</si>
  <si>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</si>
  <si>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</si>
  <si>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</si>
  <si>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</si>
  <si>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</si>
  <si>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</si>
  <si>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</si>
  <si>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</si>
  <si>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</si>
  <si>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</si>
  <si>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</si>
  <si>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</si>
  <si>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</si>
  <si>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</si>
  <si>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</si>
  <si>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</si>
  <si>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</si>
  <si>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</si>
  <si>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</si>
  <si>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</si>
  <si>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</si>
  <si>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</si>
  <si>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</si>
  <si>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</si>
  <si>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</si>
  <si>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</si>
  <si>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</si>
  <si>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</si>
  <si>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</si>
  <si>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</si>
  <si>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</si>
  <si>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</si>
  <si>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</si>
  <si>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</si>
  <si>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</si>
  <si>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</si>
  <si>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</si>
  <si>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</si>
  <si>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</si>
  <si>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</si>
  <si>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</si>
  <si>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</si>
  <si>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</si>
  <si>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</si>
  <si>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</si>
  <si>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</si>
  <si>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</si>
  <si>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</si>
  <si>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</si>
  <si>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</si>
  <si>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</si>
  <si>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</si>
  <si>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</si>
  <si>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</si>
  <si>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</si>
  <si>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</si>
  <si>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</si>
  <si>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</si>
  <si>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</si>
  <si>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</si>
  <si>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</si>
  <si>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</si>
  <si>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</si>
  <si>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</si>
  <si>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</si>
  <si>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</si>
  <si>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</si>
  <si>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</si>
  <si>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</si>
  <si>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</si>
  <si>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</si>
  <si>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</si>
  <si>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</si>
  <si>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</si>
  <si>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</si>
  <si>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</si>
  <si>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</si>
  <si>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</si>
  <si>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</si>
  <si>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</si>
  <si>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Главой сельского поселения</t>
  </si>
  <si>
    <t>в работ за предыдущий квартал</t>
  </si>
  <si>
    <t>о работе с обращениями граждан  в администрации Темрюкского городского поселения муниципального образования Темрюкский район</t>
  </si>
  <si>
    <t>Г.Г.Чепель</t>
  </si>
  <si>
    <t>Главный специалист общего отдела</t>
  </si>
  <si>
    <t>администрации Темрюкского городского поселения</t>
  </si>
  <si>
    <t>Темрюкского района</t>
  </si>
  <si>
    <t xml:space="preserve">Рассмотрено всего обращений:                   за прдыдущий кв. 2016.  и   отчетный  квартал 2016г. находящихся в работе на момент отчета </t>
  </si>
  <si>
    <t>8.1</t>
  </si>
  <si>
    <t>10.</t>
  </si>
  <si>
    <t>за 4 квартал и 12 месяцев 2016 года.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</si>
</sst>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1" fillId="0" borderId="0"/>
  </cellStyleXfs>
  <cellXfs count="62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Border="1"/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5.75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6.5" thickBot="1">
      <c r="A3" s="447" t="s">
        <v>2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>
      <c r="A4" s="448"/>
      <c r="B4" s="452"/>
      <c r="C4" s="443" t="s">
        <v>43</v>
      </c>
      <c r="D4" s="443" t="s">
        <v>3</v>
      </c>
      <c r="E4" s="443" t="s">
        <v>4</v>
      </c>
      <c r="F4" s="443" t="s">
        <v>5</v>
      </c>
      <c r="G4" s="443" t="s">
        <v>6</v>
      </c>
      <c r="H4" s="443" t="s">
        <v>7</v>
      </c>
      <c r="I4" s="443" t="s">
        <v>8</v>
      </c>
      <c r="J4" s="450" t="s">
        <v>9</v>
      </c>
      <c r="K4" s="443" t="s">
        <v>10</v>
      </c>
      <c r="L4" s="443" t="s">
        <v>11</v>
      </c>
      <c r="M4" s="443" t="s">
        <v>12</v>
      </c>
      <c r="N4" s="443" t="s">
        <v>13</v>
      </c>
      <c r="O4" s="443" t="s">
        <v>14</v>
      </c>
      <c r="P4" s="445" t="s">
        <v>15</v>
      </c>
    </row>
    <row r="5" spans="1:16" ht="50.25" customHeight="1" thickBot="1">
      <c r="A5" s="449"/>
      <c r="B5" s="453"/>
      <c r="C5" s="444"/>
      <c r="D5" s="444"/>
      <c r="E5" s="444"/>
      <c r="F5" s="444"/>
      <c r="G5" s="444"/>
      <c r="H5" s="444"/>
      <c r="I5" s="444"/>
      <c r="J5" s="451"/>
      <c r="K5" s="444"/>
      <c r="L5" s="444"/>
      <c r="M5" s="444"/>
      <c r="N5" s="444"/>
      <c r="O5" s="444"/>
      <c r="P5" s="446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.7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39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.75" thickBot="1">
      <c r="A11" s="440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.75" thickBot="1">
      <c r="A12" s="441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.75" thickBot="1">
      <c r="A13" s="442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41" t="s">
        <v>27</v>
      </c>
      <c r="B15" s="61" t="s">
        <v>17</v>
      </c>
      <c r="C15" s="63">
        <v>8</v>
      </c>
      <c r="D15" s="58">
        <v>3</v>
      </c>
      <c r="E15" s="454" t="s">
        <v>26</v>
      </c>
      <c r="F15" s="454" t="s">
        <v>26</v>
      </c>
      <c r="G15" s="454" t="s">
        <v>26</v>
      </c>
      <c r="H15" s="58">
        <v>2</v>
      </c>
      <c r="I15" s="454" t="s">
        <v>26</v>
      </c>
      <c r="J15" s="58">
        <v>3</v>
      </c>
      <c r="K15" s="58">
        <v>2</v>
      </c>
      <c r="L15" s="454" t="s">
        <v>26</v>
      </c>
      <c r="M15" s="454" t="s">
        <v>26</v>
      </c>
      <c r="N15" s="454" t="s">
        <v>26</v>
      </c>
      <c r="O15" s="456" t="s">
        <v>26</v>
      </c>
      <c r="P15" s="64">
        <f>SUM(C15:O15)</f>
        <v>18</v>
      </c>
    </row>
    <row r="16" spans="1:16" ht="15.75" thickBot="1">
      <c r="A16" s="467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55"/>
      <c r="F16" s="455"/>
      <c r="G16" s="455"/>
      <c r="H16" s="31">
        <f>H15/H7*100%</f>
        <v>0.2</v>
      </c>
      <c r="I16" s="455"/>
      <c r="J16" s="31">
        <f>J15/J7*100%</f>
        <v>5.6603773584905662E-2</v>
      </c>
      <c r="K16" s="31">
        <f>K15/K7*100%</f>
        <v>7.6923076923076927E-2</v>
      </c>
      <c r="L16" s="455"/>
      <c r="M16" s="455"/>
      <c r="N16" s="455"/>
      <c r="O16" s="457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41" t="s">
        <v>33</v>
      </c>
      <c r="B19" s="458" t="s">
        <v>23</v>
      </c>
      <c r="C19" s="460"/>
      <c r="D19" s="454"/>
      <c r="E19" s="454"/>
      <c r="F19" s="454"/>
      <c r="G19" s="454"/>
      <c r="H19" s="462"/>
      <c r="I19" s="454"/>
      <c r="J19" s="454"/>
      <c r="K19" s="454"/>
      <c r="L19" s="454"/>
      <c r="M19" s="454"/>
      <c r="N19" s="454"/>
      <c r="O19" s="456"/>
      <c r="P19" s="464"/>
    </row>
    <row r="20" spans="1:16" ht="18.75" customHeight="1" thickBot="1">
      <c r="A20" s="467"/>
      <c r="B20" s="459"/>
      <c r="C20" s="461"/>
      <c r="D20" s="455"/>
      <c r="E20" s="455"/>
      <c r="F20" s="455"/>
      <c r="G20" s="455"/>
      <c r="H20" s="463"/>
      <c r="I20" s="455"/>
      <c r="J20" s="455"/>
      <c r="K20" s="455"/>
      <c r="L20" s="455"/>
      <c r="M20" s="455"/>
      <c r="N20" s="455"/>
      <c r="O20" s="457"/>
      <c r="P20" s="465"/>
    </row>
    <row r="21" spans="1:16">
      <c r="A21" s="441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.75" thickBot="1">
      <c r="A22" s="467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41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.75" thickBot="1">
      <c r="A24" s="467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41" t="s">
        <v>36</v>
      </c>
      <c r="B25" s="61" t="s">
        <v>17</v>
      </c>
      <c r="C25" s="460" t="s">
        <v>26</v>
      </c>
      <c r="D25" s="454"/>
      <c r="E25" s="454" t="s">
        <v>26</v>
      </c>
      <c r="F25" s="58">
        <v>1</v>
      </c>
      <c r="G25" s="454" t="s">
        <v>26</v>
      </c>
      <c r="H25" s="454" t="s">
        <v>26</v>
      </c>
      <c r="I25" s="454" t="s">
        <v>26</v>
      </c>
      <c r="J25" s="454" t="s">
        <v>26</v>
      </c>
      <c r="K25" s="454" t="s">
        <v>26</v>
      </c>
      <c r="L25" s="454" t="s">
        <v>26</v>
      </c>
      <c r="M25" s="454" t="s">
        <v>26</v>
      </c>
      <c r="N25" s="454" t="s">
        <v>26</v>
      </c>
      <c r="O25" s="60">
        <v>3</v>
      </c>
      <c r="P25" s="64">
        <f>SUM(C25:O25)</f>
        <v>4</v>
      </c>
    </row>
    <row r="26" spans="1:16" ht="11.25" customHeight="1" thickBot="1">
      <c r="A26" s="467"/>
      <c r="B26" s="62" t="s">
        <v>28</v>
      </c>
      <c r="C26" s="468"/>
      <c r="D26" s="466"/>
      <c r="E26" s="466"/>
      <c r="F26" s="48">
        <f>F25/F7*100%</f>
        <v>7.1428571428571425E-2</v>
      </c>
      <c r="G26" s="466"/>
      <c r="H26" s="466"/>
      <c r="I26" s="466"/>
      <c r="J26" s="466"/>
      <c r="K26" s="466"/>
      <c r="L26" s="466"/>
      <c r="M26" s="466"/>
      <c r="N26" s="466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21:A22"/>
    <mergeCell ref="A23:A24"/>
    <mergeCell ref="A25:A26"/>
    <mergeCell ref="C25:C26"/>
    <mergeCell ref="G25:G26"/>
    <mergeCell ref="A15:A16"/>
    <mergeCell ref="E15:E16"/>
    <mergeCell ref="I15:I16"/>
    <mergeCell ref="L15:L16"/>
    <mergeCell ref="A19:A20"/>
    <mergeCell ref="G15:G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A10:A11"/>
    <mergeCell ref="A12:A13"/>
    <mergeCell ref="O4:O5"/>
    <mergeCell ref="P4:P5"/>
    <mergeCell ref="M4:M5"/>
    <mergeCell ref="N4:N5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16" ht="18.75">
      <c r="A2" s="472" t="s">
        <v>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</row>
    <row r="3" spans="1:16" ht="18.75">
      <c r="A3" s="472" t="s">
        <v>45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 ht="19.5" thickBot="1">
      <c r="A4" s="1"/>
    </row>
    <row r="5" spans="1:16" ht="60.75" customHeight="1">
      <c r="A5" s="448"/>
      <c r="B5" s="452"/>
      <c r="C5" s="443" t="s">
        <v>43</v>
      </c>
      <c r="D5" s="443" t="s">
        <v>3</v>
      </c>
      <c r="E5" s="443" t="s">
        <v>4</v>
      </c>
      <c r="F5" s="443" t="s">
        <v>5</v>
      </c>
      <c r="G5" s="443" t="s">
        <v>6</v>
      </c>
      <c r="H5" s="443" t="s">
        <v>7</v>
      </c>
      <c r="I5" s="443" t="s">
        <v>8</v>
      </c>
      <c r="J5" s="443" t="s">
        <v>9</v>
      </c>
      <c r="K5" s="443" t="s">
        <v>10</v>
      </c>
      <c r="L5" s="443" t="s">
        <v>11</v>
      </c>
      <c r="M5" s="443" t="s">
        <v>12</v>
      </c>
      <c r="N5" s="443" t="s">
        <v>13</v>
      </c>
      <c r="O5" s="443" t="s">
        <v>14</v>
      </c>
      <c r="P5" s="445" t="s">
        <v>15</v>
      </c>
    </row>
    <row r="6" spans="1:16" ht="15.75" thickBot="1">
      <c r="A6" s="449"/>
      <c r="B6" s="45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9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74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75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75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76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41" t="s">
        <v>22</v>
      </c>
      <c r="B13" s="474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67"/>
      <c r="B14" s="476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41" t="s">
        <v>27</v>
      </c>
      <c r="B16" s="474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67"/>
      <c r="B17" s="476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41" t="s">
        <v>33</v>
      </c>
      <c r="B20" s="474" t="s">
        <v>23</v>
      </c>
      <c r="C20" s="474"/>
      <c r="D20" s="474"/>
      <c r="E20" s="474"/>
      <c r="F20" s="474"/>
      <c r="G20" s="474"/>
      <c r="H20" s="441"/>
      <c r="I20" s="474"/>
      <c r="J20" s="474"/>
      <c r="K20" s="474"/>
      <c r="L20" s="474"/>
      <c r="M20" s="474"/>
      <c r="N20" s="474"/>
      <c r="O20" s="474"/>
      <c r="P20" s="469"/>
    </row>
    <row r="21" spans="1:16" ht="1.5" customHeight="1" thickBot="1">
      <c r="A21" s="467"/>
      <c r="B21" s="476"/>
      <c r="C21" s="476"/>
      <c r="D21" s="476"/>
      <c r="E21" s="476"/>
      <c r="F21" s="476"/>
      <c r="G21" s="476"/>
      <c r="H21" s="467"/>
      <c r="I21" s="476"/>
      <c r="J21" s="476"/>
      <c r="K21" s="476"/>
      <c r="L21" s="476"/>
      <c r="M21" s="476"/>
      <c r="N21" s="476"/>
      <c r="O21" s="476"/>
      <c r="P21" s="471"/>
    </row>
    <row r="22" spans="1:16" ht="16.5" customHeight="1">
      <c r="A22" s="441" t="s">
        <v>34</v>
      </c>
      <c r="B22" s="477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67"/>
      <c r="B23" s="478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41" t="s">
        <v>35</v>
      </c>
      <c r="B24" s="477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67"/>
      <c r="B25" s="478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41" t="s">
        <v>36</v>
      </c>
      <c r="B26" s="477"/>
      <c r="C26" s="474" t="s">
        <v>26</v>
      </c>
      <c r="D26" s="474" t="s">
        <v>26</v>
      </c>
      <c r="E26" s="474" t="s">
        <v>26</v>
      </c>
      <c r="F26" s="7">
        <v>3</v>
      </c>
      <c r="G26" s="474" t="s">
        <v>26</v>
      </c>
      <c r="H26" s="474" t="s">
        <v>26</v>
      </c>
      <c r="I26" s="7">
        <v>1</v>
      </c>
      <c r="J26" s="474" t="s">
        <v>26</v>
      </c>
      <c r="K26" s="7">
        <v>1</v>
      </c>
      <c r="L26" s="474" t="s">
        <v>26</v>
      </c>
      <c r="M26" s="474" t="s">
        <v>26</v>
      </c>
      <c r="N26" s="474" t="s">
        <v>26</v>
      </c>
      <c r="O26" s="7">
        <v>4</v>
      </c>
      <c r="P26" s="9">
        <v>9</v>
      </c>
    </row>
    <row r="27" spans="1:16" ht="15.75" thickBot="1">
      <c r="A27" s="467"/>
      <c r="B27" s="478"/>
      <c r="C27" s="476"/>
      <c r="D27" s="476"/>
      <c r="E27" s="476"/>
      <c r="F27" s="14">
        <v>-8.3000000000000004E-2</v>
      </c>
      <c r="G27" s="476"/>
      <c r="H27" s="476"/>
      <c r="I27" s="14">
        <v>-4.2000000000000003E-2</v>
      </c>
      <c r="J27" s="476"/>
      <c r="K27" s="14">
        <v>-8.9999999999999993E-3</v>
      </c>
      <c r="L27" s="476"/>
      <c r="M27" s="476"/>
      <c r="N27" s="476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41" t="s">
        <v>42</v>
      </c>
      <c r="B33" s="474"/>
      <c r="C33" s="474">
        <v>53</v>
      </c>
      <c r="D33" s="474">
        <v>11</v>
      </c>
      <c r="E33" s="474">
        <v>2</v>
      </c>
      <c r="F33" s="474">
        <v>4</v>
      </c>
      <c r="G33" s="474">
        <v>29</v>
      </c>
      <c r="H33" s="474">
        <v>0</v>
      </c>
      <c r="I33" s="474">
        <v>0</v>
      </c>
      <c r="J33" s="474">
        <v>0</v>
      </c>
      <c r="K33" s="474">
        <v>3</v>
      </c>
      <c r="L33" s="474">
        <v>0</v>
      </c>
      <c r="M33" s="474">
        <v>0</v>
      </c>
      <c r="N33" s="474">
        <v>9</v>
      </c>
      <c r="O33" s="474">
        <v>12</v>
      </c>
      <c r="P33" s="469">
        <v>123</v>
      </c>
    </row>
    <row r="34" spans="1:16" ht="14.25" customHeight="1">
      <c r="A34" s="442"/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0"/>
    </row>
    <row r="35" spans="1:16" ht="15.75" hidden="1" thickBot="1">
      <c r="A35" s="467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1"/>
    </row>
    <row r="36" spans="1:16" ht="15.7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3.5" customHeight="1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2.75" customHeight="1" thickBot="1">
      <c r="A3" s="447" t="s">
        <v>77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 ht="15" customHeight="1">
      <c r="A4" s="448"/>
      <c r="B4" s="452"/>
      <c r="C4" s="480" t="s">
        <v>49</v>
      </c>
      <c r="D4" s="482" t="s">
        <v>3</v>
      </c>
      <c r="E4" s="484" t="s">
        <v>4</v>
      </c>
      <c r="F4" s="486" t="s">
        <v>5</v>
      </c>
      <c r="G4" s="488" t="s">
        <v>6</v>
      </c>
      <c r="H4" s="498" t="s">
        <v>7</v>
      </c>
      <c r="I4" s="500" t="s">
        <v>8</v>
      </c>
      <c r="J4" s="502" t="s">
        <v>9</v>
      </c>
      <c r="K4" s="492" t="s">
        <v>10</v>
      </c>
      <c r="L4" s="484" t="s">
        <v>11</v>
      </c>
      <c r="M4" s="482" t="s">
        <v>12</v>
      </c>
      <c r="N4" s="484" t="s">
        <v>13</v>
      </c>
      <c r="O4" s="490" t="s">
        <v>14</v>
      </c>
      <c r="P4" s="492" t="s">
        <v>15</v>
      </c>
    </row>
    <row r="5" spans="1:16" ht="35.25" customHeight="1" thickBot="1">
      <c r="A5" s="449"/>
      <c r="B5" s="453"/>
      <c r="C5" s="481"/>
      <c r="D5" s="483"/>
      <c r="E5" s="485"/>
      <c r="F5" s="487"/>
      <c r="G5" s="489"/>
      <c r="H5" s="499"/>
      <c r="I5" s="501"/>
      <c r="J5" s="503"/>
      <c r="K5" s="493"/>
      <c r="L5" s="485"/>
      <c r="M5" s="483"/>
      <c r="N5" s="485"/>
      <c r="O5" s="491"/>
      <c r="P5" s="493"/>
    </row>
    <row r="6" spans="1:16" s="74" customFormat="1" ht="24.75" customHeight="1" thickBot="1">
      <c r="A6" s="237" t="s">
        <v>78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79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80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494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495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496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.75" thickBot="1">
      <c r="A15" s="497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496" t="s">
        <v>27</v>
      </c>
      <c r="B17" s="103" t="s">
        <v>17</v>
      </c>
      <c r="C17" s="191">
        <v>5</v>
      </c>
      <c r="D17" s="506" t="s">
        <v>26</v>
      </c>
      <c r="E17" s="504" t="s">
        <v>26</v>
      </c>
      <c r="F17" s="512" t="s">
        <v>26</v>
      </c>
      <c r="G17" s="172">
        <v>1</v>
      </c>
      <c r="H17" s="193">
        <v>0</v>
      </c>
      <c r="I17" s="514" t="s">
        <v>26</v>
      </c>
      <c r="J17" s="195">
        <v>0</v>
      </c>
      <c r="K17" s="176">
        <v>1</v>
      </c>
      <c r="L17" s="504" t="s">
        <v>26</v>
      </c>
      <c r="M17" s="506" t="s">
        <v>26</v>
      </c>
      <c r="N17" s="504" t="s">
        <v>26</v>
      </c>
      <c r="O17" s="508" t="s">
        <v>26</v>
      </c>
      <c r="P17" s="209">
        <f>SUM(C17:O17)</f>
        <v>7</v>
      </c>
    </row>
    <row r="18" spans="1:16" ht="15.75" thickBot="1">
      <c r="A18" s="497"/>
      <c r="B18" s="105" t="s">
        <v>28</v>
      </c>
      <c r="C18" s="197">
        <f>C17/C10*100%</f>
        <v>1.4409221902017291E-2</v>
      </c>
      <c r="D18" s="507"/>
      <c r="E18" s="505"/>
      <c r="F18" s="513"/>
      <c r="G18" s="210">
        <f t="shared" ref="G18:H18" si="7">G17/G10*100%</f>
        <v>3.125E-2</v>
      </c>
      <c r="H18" s="211">
        <f t="shared" si="7"/>
        <v>0</v>
      </c>
      <c r="I18" s="515"/>
      <c r="J18" s="212">
        <f t="shared" ref="J18:K18" si="8">J17/J10*100%</f>
        <v>0</v>
      </c>
      <c r="K18" s="213">
        <f t="shared" si="8"/>
        <v>1</v>
      </c>
      <c r="L18" s="505"/>
      <c r="M18" s="507"/>
      <c r="N18" s="505"/>
      <c r="O18" s="509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496" t="s">
        <v>33</v>
      </c>
      <c r="B21" s="458" t="s">
        <v>47</v>
      </c>
      <c r="C21" s="510"/>
      <c r="D21" s="506"/>
      <c r="E21" s="504"/>
      <c r="F21" s="512"/>
      <c r="G21" s="518"/>
      <c r="H21" s="520"/>
      <c r="I21" s="514"/>
      <c r="J21" s="522"/>
      <c r="K21" s="524"/>
      <c r="L21" s="504"/>
      <c r="M21" s="506"/>
      <c r="N21" s="504"/>
      <c r="O21" s="508"/>
      <c r="P21" s="516"/>
    </row>
    <row r="22" spans="1:16" ht="9.75" customHeight="1" thickBot="1">
      <c r="A22" s="497"/>
      <c r="B22" s="459"/>
      <c r="C22" s="511"/>
      <c r="D22" s="507"/>
      <c r="E22" s="505"/>
      <c r="F22" s="513"/>
      <c r="G22" s="519"/>
      <c r="H22" s="521"/>
      <c r="I22" s="515"/>
      <c r="J22" s="523"/>
      <c r="K22" s="525"/>
      <c r="L22" s="505"/>
      <c r="M22" s="507"/>
      <c r="N22" s="505"/>
      <c r="O22" s="509"/>
      <c r="P22" s="517"/>
    </row>
    <row r="23" spans="1:16" ht="12.75" customHeight="1">
      <c r="A23" s="496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.75" thickBot="1">
      <c r="A24" s="497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496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.75" thickBot="1">
      <c r="A26" s="497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496" t="s">
        <v>36</v>
      </c>
      <c r="B27" s="100" t="s">
        <v>17</v>
      </c>
      <c r="C27" s="510" t="s">
        <v>26</v>
      </c>
      <c r="D27" s="506" t="s">
        <v>26</v>
      </c>
      <c r="E27" s="504" t="s">
        <v>26</v>
      </c>
      <c r="F27" s="512" t="s">
        <v>26</v>
      </c>
      <c r="G27" s="518" t="s">
        <v>26</v>
      </c>
      <c r="H27" s="526" t="s">
        <v>26</v>
      </c>
      <c r="I27" s="514" t="s">
        <v>26</v>
      </c>
      <c r="J27" s="522" t="s">
        <v>26</v>
      </c>
      <c r="K27" s="524" t="s">
        <v>26</v>
      </c>
      <c r="L27" s="504" t="s">
        <v>26</v>
      </c>
      <c r="M27" s="506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497"/>
      <c r="B28" s="101" t="s">
        <v>28</v>
      </c>
      <c r="C28" s="534"/>
      <c r="D28" s="533"/>
      <c r="E28" s="532"/>
      <c r="F28" s="528"/>
      <c r="G28" s="535"/>
      <c r="H28" s="527"/>
      <c r="I28" s="529"/>
      <c r="J28" s="530"/>
      <c r="K28" s="531"/>
      <c r="L28" s="532"/>
      <c r="M28" s="533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.7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27:A28"/>
    <mergeCell ref="C27:C28"/>
    <mergeCell ref="D27:D28"/>
    <mergeCell ref="E27:E28"/>
    <mergeCell ref="G27:G28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5.75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6.5" thickBot="1">
      <c r="A3" s="447" t="s">
        <v>73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>
      <c r="A4" s="448"/>
      <c r="B4" s="452"/>
      <c r="C4" s="577" t="s">
        <v>49</v>
      </c>
      <c r="D4" s="579" t="s">
        <v>3</v>
      </c>
      <c r="E4" s="573" t="s">
        <v>4</v>
      </c>
      <c r="F4" s="581" t="s">
        <v>5</v>
      </c>
      <c r="G4" s="583" t="s">
        <v>6</v>
      </c>
      <c r="H4" s="571" t="s">
        <v>7</v>
      </c>
      <c r="I4" s="573" t="s">
        <v>8</v>
      </c>
      <c r="J4" s="575" t="s">
        <v>9</v>
      </c>
      <c r="K4" s="581" t="s">
        <v>10</v>
      </c>
      <c r="L4" s="587" t="s">
        <v>11</v>
      </c>
      <c r="M4" s="589" t="s">
        <v>12</v>
      </c>
      <c r="N4" s="585" t="s">
        <v>13</v>
      </c>
      <c r="O4" s="581" t="s">
        <v>14</v>
      </c>
      <c r="P4" s="445" t="s">
        <v>15</v>
      </c>
    </row>
    <row r="5" spans="1:16" ht="39.75" customHeight="1" thickBot="1">
      <c r="A5" s="449"/>
      <c r="B5" s="453"/>
      <c r="C5" s="578"/>
      <c r="D5" s="580"/>
      <c r="E5" s="574"/>
      <c r="F5" s="582"/>
      <c r="G5" s="584"/>
      <c r="H5" s="572"/>
      <c r="I5" s="574"/>
      <c r="J5" s="576"/>
      <c r="K5" s="582"/>
      <c r="L5" s="588"/>
      <c r="M5" s="590"/>
      <c r="N5" s="586"/>
      <c r="O5" s="582"/>
      <c r="P5" s="446"/>
    </row>
    <row r="6" spans="1:16" ht="33.75" customHeight="1" thickBot="1">
      <c r="A6" s="114" t="s">
        <v>82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74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7.25" hidden="1" thickBot="1">
      <c r="A8" s="115" t="s">
        <v>75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76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.7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69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70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36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37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33.75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36" t="s">
        <v>27</v>
      </c>
      <c r="B17" s="103" t="s">
        <v>17</v>
      </c>
      <c r="C17" s="77">
        <v>50</v>
      </c>
      <c r="D17" s="540" t="s">
        <v>26</v>
      </c>
      <c r="E17" s="542" t="s">
        <v>26</v>
      </c>
      <c r="F17" s="552" t="s">
        <v>26</v>
      </c>
      <c r="G17" s="317">
        <v>1</v>
      </c>
      <c r="H17" s="365">
        <v>5</v>
      </c>
      <c r="I17" s="542" t="s">
        <v>26</v>
      </c>
      <c r="J17" s="305">
        <v>1</v>
      </c>
      <c r="K17" s="113">
        <v>0</v>
      </c>
      <c r="L17" s="554" t="s">
        <v>26</v>
      </c>
      <c r="M17" s="560" t="s">
        <v>26</v>
      </c>
      <c r="N17" s="546" t="s">
        <v>26</v>
      </c>
      <c r="O17" s="548" t="s">
        <v>26</v>
      </c>
      <c r="P17" s="70">
        <f>SUM(C17:O17)</f>
        <v>57</v>
      </c>
    </row>
    <row r="18" spans="1:16" ht="11.25" customHeight="1" thickBot="1">
      <c r="A18" s="537"/>
      <c r="B18" s="105" t="s">
        <v>28</v>
      </c>
      <c r="C18" s="76">
        <f>C17/C10*100%</f>
        <v>0.15625</v>
      </c>
      <c r="D18" s="568"/>
      <c r="E18" s="565"/>
      <c r="F18" s="553"/>
      <c r="G18" s="324">
        <f t="shared" ref="G18:H18" si="9">G17/G10*100%</f>
        <v>1.6666666666666666E-2</v>
      </c>
      <c r="H18" s="368">
        <f t="shared" si="9"/>
        <v>0.3125</v>
      </c>
      <c r="I18" s="565"/>
      <c r="J18" s="308">
        <f t="shared" ref="J18:K18" si="10">J17/J10*100%</f>
        <v>2.564102564102564E-2</v>
      </c>
      <c r="K18" s="76">
        <f t="shared" si="10"/>
        <v>0</v>
      </c>
      <c r="L18" s="555"/>
      <c r="M18" s="566"/>
      <c r="N18" s="547"/>
      <c r="O18" s="549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36" t="s">
        <v>33</v>
      </c>
      <c r="B21" s="458" t="s">
        <v>47</v>
      </c>
      <c r="C21" s="538"/>
      <c r="D21" s="540"/>
      <c r="E21" s="542"/>
      <c r="F21" s="552"/>
      <c r="G21" s="544"/>
      <c r="H21" s="563"/>
      <c r="I21" s="542"/>
      <c r="J21" s="550"/>
      <c r="K21" s="552"/>
      <c r="L21" s="554"/>
      <c r="M21" s="560"/>
      <c r="N21" s="546"/>
      <c r="O21" s="548"/>
      <c r="P21" s="464"/>
    </row>
    <row r="22" spans="1:16" ht="8.25" customHeight="1" thickBot="1">
      <c r="A22" s="537"/>
      <c r="B22" s="459"/>
      <c r="C22" s="567"/>
      <c r="D22" s="568"/>
      <c r="E22" s="565"/>
      <c r="F22" s="553"/>
      <c r="G22" s="562"/>
      <c r="H22" s="564"/>
      <c r="I22" s="565"/>
      <c r="J22" s="551"/>
      <c r="K22" s="553"/>
      <c r="L22" s="555"/>
      <c r="M22" s="566"/>
      <c r="N22" s="547"/>
      <c r="O22" s="549"/>
      <c r="P22" s="465"/>
    </row>
    <row r="23" spans="1:16" ht="12" customHeight="1">
      <c r="A23" s="536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37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36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37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36" t="s">
        <v>36</v>
      </c>
      <c r="B27" s="100" t="s">
        <v>17</v>
      </c>
      <c r="C27" s="538" t="s">
        <v>26</v>
      </c>
      <c r="D27" s="540" t="s">
        <v>26</v>
      </c>
      <c r="E27" s="542" t="s">
        <v>26</v>
      </c>
      <c r="F27" s="243">
        <v>1</v>
      </c>
      <c r="G27" s="544" t="s">
        <v>26</v>
      </c>
      <c r="H27" s="556" t="s">
        <v>26</v>
      </c>
      <c r="I27" s="542" t="s">
        <v>26</v>
      </c>
      <c r="J27" s="550" t="s">
        <v>26</v>
      </c>
      <c r="K27" s="243">
        <v>1</v>
      </c>
      <c r="L27" s="554" t="s">
        <v>26</v>
      </c>
      <c r="M27" s="560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37"/>
      <c r="B28" s="101" t="s">
        <v>28</v>
      </c>
      <c r="C28" s="539"/>
      <c r="D28" s="541"/>
      <c r="E28" s="543"/>
      <c r="F28" s="245">
        <f t="shared" ref="F28" si="14">F27/F9*100%</f>
        <v>7.1428571428571425E-2</v>
      </c>
      <c r="G28" s="545"/>
      <c r="H28" s="557"/>
      <c r="I28" s="543"/>
      <c r="J28" s="558"/>
      <c r="K28" s="245">
        <f t="shared" ref="K28" si="15">K27/K9*100%</f>
        <v>3.4482758620689655E-2</v>
      </c>
      <c r="L28" s="559"/>
      <c r="M28" s="561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.7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5.5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5.5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5.5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5.75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6.5" thickBot="1">
      <c r="A3" s="447" t="s">
        <v>81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>
      <c r="A4" s="448"/>
      <c r="B4" s="452"/>
      <c r="C4" s="577" t="s">
        <v>43</v>
      </c>
      <c r="D4" s="577" t="s">
        <v>3</v>
      </c>
      <c r="E4" s="577" t="s">
        <v>4</v>
      </c>
      <c r="F4" s="577" t="s">
        <v>5</v>
      </c>
      <c r="G4" s="577" t="s">
        <v>6</v>
      </c>
      <c r="H4" s="577" t="s">
        <v>7</v>
      </c>
      <c r="I4" s="577" t="s">
        <v>8</v>
      </c>
      <c r="J4" s="577" t="s">
        <v>9</v>
      </c>
      <c r="K4" s="577" t="s">
        <v>10</v>
      </c>
      <c r="L4" s="577" t="s">
        <v>11</v>
      </c>
      <c r="M4" s="577" t="s">
        <v>12</v>
      </c>
      <c r="N4" s="577" t="s">
        <v>13</v>
      </c>
      <c r="O4" s="577" t="s">
        <v>14</v>
      </c>
      <c r="P4" s="596" t="s">
        <v>15</v>
      </c>
    </row>
    <row r="5" spans="1:16" ht="36.75" customHeight="1" thickBot="1">
      <c r="A5" s="449"/>
      <c r="B5" s="453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97"/>
    </row>
    <row r="6" spans="1:16" ht="17.25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5.5" thickBot="1">
      <c r="A7" s="116" t="s">
        <v>83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.7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69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.75" thickBot="1">
      <c r="A11" s="570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.75" thickBot="1">
      <c r="A12" s="594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.75" thickBot="1">
      <c r="A13" s="595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36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52" t="s">
        <v>26</v>
      </c>
      <c r="F15" s="552" t="s">
        <v>26</v>
      </c>
      <c r="G15" s="68">
        <f>'1 квартал 2014г.'!G17+'2 квартал 2014г.'!G17</f>
        <v>2</v>
      </c>
      <c r="H15" s="68" t="e">
        <f>#REF!+#REF!</f>
        <v>#REF!</v>
      </c>
      <c r="I15" s="552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52" t="s">
        <v>26</v>
      </c>
      <c r="M15" s="552" t="s">
        <v>26</v>
      </c>
      <c r="N15" s="552" t="s">
        <v>26</v>
      </c>
      <c r="O15" s="548" t="s">
        <v>26</v>
      </c>
      <c r="P15" s="102" t="e">
        <f>SUM(C15:O15)</f>
        <v>#REF!</v>
      </c>
    </row>
    <row r="16" spans="1:16" ht="11.25" customHeight="1" thickBot="1">
      <c r="A16" s="537"/>
      <c r="B16" s="101" t="s">
        <v>28</v>
      </c>
      <c r="C16" s="90">
        <f>C15/C7*100%</f>
        <v>8.5403726708074529E-2</v>
      </c>
      <c r="D16" s="91">
        <f>D15/D7*100%</f>
        <v>0</v>
      </c>
      <c r="E16" s="553"/>
      <c r="F16" s="553"/>
      <c r="G16" s="91">
        <f>G15/G7*100%</f>
        <v>1.8518518518518517E-2</v>
      </c>
      <c r="H16" s="91" t="e">
        <f>H15/H7*100%</f>
        <v>#REF!</v>
      </c>
      <c r="I16" s="553"/>
      <c r="J16" s="91">
        <f>J15/J7*100%</f>
        <v>1.3333333333333334E-2</v>
      </c>
      <c r="K16" s="91">
        <f>K15/K7*100%</f>
        <v>2.0408163265306121E-2</v>
      </c>
      <c r="L16" s="553"/>
      <c r="M16" s="553"/>
      <c r="N16" s="553"/>
      <c r="O16" s="549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.7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36" t="s">
        <v>33</v>
      </c>
      <c r="B19" s="458" t="s">
        <v>23</v>
      </c>
      <c r="C19" s="538"/>
      <c r="D19" s="552"/>
      <c r="E19" s="552"/>
      <c r="F19" s="552"/>
      <c r="G19" s="552"/>
      <c r="H19" s="592"/>
      <c r="I19" s="552"/>
      <c r="J19" s="552"/>
      <c r="K19" s="552"/>
      <c r="L19" s="552"/>
      <c r="M19" s="552"/>
      <c r="N19" s="552"/>
      <c r="O19" s="548"/>
      <c r="P19" s="464"/>
    </row>
    <row r="20" spans="1:16" ht="11.25" customHeight="1" thickBot="1">
      <c r="A20" s="537"/>
      <c r="B20" s="459"/>
      <c r="C20" s="567"/>
      <c r="D20" s="553"/>
      <c r="E20" s="553"/>
      <c r="F20" s="553"/>
      <c r="G20" s="553"/>
      <c r="H20" s="593"/>
      <c r="I20" s="553"/>
      <c r="J20" s="553"/>
      <c r="K20" s="553"/>
      <c r="L20" s="553"/>
      <c r="M20" s="553"/>
      <c r="N20" s="553"/>
      <c r="O20" s="549"/>
      <c r="P20" s="465"/>
    </row>
    <row r="21" spans="1:16" ht="15.75" thickBot="1">
      <c r="A21" s="536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.75" thickBot="1">
      <c r="A22" s="537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.75" thickBot="1">
      <c r="A23" s="536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.75" thickBot="1">
      <c r="A24" s="537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36" t="s">
        <v>36</v>
      </c>
      <c r="B25" s="100" t="s">
        <v>17</v>
      </c>
      <c r="C25" s="538" t="s">
        <v>26</v>
      </c>
      <c r="D25" s="552" t="s">
        <v>26</v>
      </c>
      <c r="E25" s="552" t="s">
        <v>26</v>
      </c>
      <c r="F25" s="113">
        <f>'2 квартал 2014г.'!F27</f>
        <v>1</v>
      </c>
      <c r="G25" s="552" t="s">
        <v>26</v>
      </c>
      <c r="H25" s="552" t="s">
        <v>26</v>
      </c>
      <c r="I25" s="552" t="s">
        <v>26</v>
      </c>
      <c r="J25" s="552" t="s">
        <v>26</v>
      </c>
      <c r="K25" s="113">
        <f>'2 квартал 2014г.'!K27</f>
        <v>1</v>
      </c>
      <c r="L25" s="552" t="s">
        <v>26</v>
      </c>
      <c r="M25" s="552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37"/>
      <c r="B26" s="101" t="s">
        <v>28</v>
      </c>
      <c r="C26" s="539"/>
      <c r="D26" s="591"/>
      <c r="E26" s="591"/>
      <c r="F26" s="244">
        <f>F25/F7*100%</f>
        <v>4.3478260869565216E-2</v>
      </c>
      <c r="G26" s="591"/>
      <c r="H26" s="591"/>
      <c r="I26" s="591"/>
      <c r="J26" s="591"/>
      <c r="K26" s="244">
        <f>K25/K7*100%</f>
        <v>2.0408163265306121E-2</v>
      </c>
      <c r="L26" s="591"/>
      <c r="M26" s="591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.7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.7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25.5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5.75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6.5" thickBot="1">
      <c r="A3" s="447" t="s">
        <v>84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>
      <c r="A4" s="448"/>
      <c r="B4" s="452"/>
      <c r="C4" s="577" t="s">
        <v>49</v>
      </c>
      <c r="D4" s="581" t="s">
        <v>3</v>
      </c>
      <c r="E4" s="581" t="s">
        <v>4</v>
      </c>
      <c r="F4" s="581" t="s">
        <v>5</v>
      </c>
      <c r="G4" s="581" t="s">
        <v>6</v>
      </c>
      <c r="H4" s="581" t="s">
        <v>7</v>
      </c>
      <c r="I4" s="581" t="s">
        <v>8</v>
      </c>
      <c r="J4" s="581" t="s">
        <v>9</v>
      </c>
      <c r="K4" s="581" t="s">
        <v>10</v>
      </c>
      <c r="L4" s="581" t="s">
        <v>11</v>
      </c>
      <c r="M4" s="581" t="s">
        <v>12</v>
      </c>
      <c r="N4" s="581" t="s">
        <v>13</v>
      </c>
      <c r="O4" s="581" t="s">
        <v>14</v>
      </c>
      <c r="P4" s="445" t="s">
        <v>15</v>
      </c>
    </row>
    <row r="5" spans="1:16" ht="23.25" customHeight="1" thickBot="1">
      <c r="A5" s="449"/>
      <c r="B5" s="453"/>
      <c r="C5" s="57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446"/>
    </row>
    <row r="6" spans="1:16" ht="31.5" customHeight="1" thickBot="1">
      <c r="A6" s="114" t="s">
        <v>87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86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88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3.75" thickBot="1">
      <c r="A9" s="266" t="s">
        <v>89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69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70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36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37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36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37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36" t="s">
        <v>33</v>
      </c>
      <c r="B21" s="458" t="s">
        <v>47</v>
      </c>
      <c r="C21" s="538"/>
      <c r="D21" s="552"/>
      <c r="E21" s="552"/>
      <c r="F21" s="552"/>
      <c r="G21" s="552"/>
      <c r="H21" s="592"/>
      <c r="I21" s="552"/>
      <c r="J21" s="552"/>
      <c r="K21" s="552"/>
      <c r="L21" s="552"/>
      <c r="M21" s="552"/>
      <c r="N21" s="552"/>
      <c r="O21" s="548"/>
      <c r="P21" s="464"/>
    </row>
    <row r="22" spans="1:16" ht="5.25" customHeight="1" thickBot="1">
      <c r="A22" s="537"/>
      <c r="B22" s="459"/>
      <c r="C22" s="567"/>
      <c r="D22" s="553"/>
      <c r="E22" s="553"/>
      <c r="F22" s="553"/>
      <c r="G22" s="553"/>
      <c r="H22" s="593"/>
      <c r="I22" s="553"/>
      <c r="J22" s="553"/>
      <c r="K22" s="553"/>
      <c r="L22" s="553"/>
      <c r="M22" s="553"/>
      <c r="N22" s="553"/>
      <c r="O22" s="549"/>
      <c r="P22" s="465"/>
    </row>
    <row r="23" spans="1:16" ht="11.25" customHeight="1">
      <c r="A23" s="536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37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36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37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36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37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5.75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6.5" thickBot="1">
      <c r="A3" s="447" t="s">
        <v>85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>
      <c r="A4" s="448"/>
      <c r="B4" s="452"/>
      <c r="C4" s="581" t="s">
        <v>49</v>
      </c>
      <c r="D4" s="581" t="s">
        <v>3</v>
      </c>
      <c r="E4" s="581" t="s">
        <v>4</v>
      </c>
      <c r="F4" s="581" t="s">
        <v>5</v>
      </c>
      <c r="G4" s="581" t="s">
        <v>6</v>
      </c>
      <c r="H4" s="581" t="s">
        <v>7</v>
      </c>
      <c r="I4" s="581" t="s">
        <v>8</v>
      </c>
      <c r="J4" s="581" t="s">
        <v>9</v>
      </c>
      <c r="K4" s="581" t="s">
        <v>10</v>
      </c>
      <c r="L4" s="581" t="s">
        <v>11</v>
      </c>
      <c r="M4" s="581" t="s">
        <v>12</v>
      </c>
      <c r="N4" s="581" t="s">
        <v>13</v>
      </c>
      <c r="O4" s="581" t="s">
        <v>14</v>
      </c>
      <c r="P4" s="445" t="s">
        <v>15</v>
      </c>
    </row>
    <row r="5" spans="1:16" ht="30" customHeight="1" thickBot="1">
      <c r="A5" s="449"/>
      <c r="B5" s="453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446"/>
    </row>
    <row r="6" spans="1:16" ht="31.5" customHeight="1" thickBot="1">
      <c r="A6" s="114" t="s">
        <v>90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3.75" thickBot="1">
      <c r="A7" s="266" t="s">
        <v>91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6.5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69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70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36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37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3.75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36" t="s">
        <v>27</v>
      </c>
      <c r="B15" s="260" t="s">
        <v>17</v>
      </c>
      <c r="C15" s="77">
        <f>'1 квартал 2014'!C17+'2 квартал 2014г.'!C17+'3квартал 2014'!C17</f>
        <v>86</v>
      </c>
      <c r="D15" s="552" t="s">
        <v>26</v>
      </c>
      <c r="E15" s="552" t="s">
        <v>26</v>
      </c>
      <c r="F15" s="552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52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52" t="s">
        <v>26</v>
      </c>
      <c r="M15" s="552" t="s">
        <v>26</v>
      </c>
      <c r="N15" s="552" t="s">
        <v>26</v>
      </c>
      <c r="O15" s="548" t="s">
        <v>26</v>
      </c>
      <c r="P15" s="70">
        <f>SUM(C15:O15)</f>
        <v>101</v>
      </c>
    </row>
    <row r="16" spans="1:16" ht="10.5" customHeight="1" thickBot="1">
      <c r="A16" s="537"/>
      <c r="B16" s="262" t="s">
        <v>28</v>
      </c>
      <c r="C16" s="76">
        <f>C15/C8*100%</f>
        <v>8.2139446036294167E-2</v>
      </c>
      <c r="D16" s="553"/>
      <c r="E16" s="553"/>
      <c r="F16" s="553"/>
      <c r="G16" s="76">
        <f t="shared" ref="G16:H16" si="5">G15/G8*100%</f>
        <v>2.9411764705882353E-2</v>
      </c>
      <c r="H16" s="76">
        <f t="shared" si="5"/>
        <v>0.1388888888888889</v>
      </c>
      <c r="I16" s="553"/>
      <c r="J16" s="76">
        <f t="shared" ref="J16:K16" si="6">J15/J8*100%</f>
        <v>3.968253968253968E-2</v>
      </c>
      <c r="K16" s="76">
        <f t="shared" si="6"/>
        <v>0.16666666666666666</v>
      </c>
      <c r="L16" s="553"/>
      <c r="M16" s="553"/>
      <c r="N16" s="553"/>
      <c r="O16" s="549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7.25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36" t="s">
        <v>33</v>
      </c>
      <c r="B19" s="458" t="s">
        <v>47</v>
      </c>
      <c r="C19" s="538"/>
      <c r="D19" s="552"/>
      <c r="E19" s="552"/>
      <c r="F19" s="552"/>
      <c r="G19" s="552"/>
      <c r="H19" s="592"/>
      <c r="I19" s="552"/>
      <c r="J19" s="552"/>
      <c r="K19" s="552"/>
      <c r="L19" s="552"/>
      <c r="M19" s="552"/>
      <c r="N19" s="552"/>
      <c r="O19" s="548"/>
      <c r="P19" s="598"/>
    </row>
    <row r="20" spans="1:16" ht="9" customHeight="1" thickBot="1">
      <c r="A20" s="537"/>
      <c r="B20" s="459"/>
      <c r="C20" s="567"/>
      <c r="D20" s="553"/>
      <c r="E20" s="553"/>
      <c r="F20" s="553"/>
      <c r="G20" s="553"/>
      <c r="H20" s="593"/>
      <c r="I20" s="553"/>
      <c r="J20" s="553"/>
      <c r="K20" s="553"/>
      <c r="L20" s="553"/>
      <c r="M20" s="553"/>
      <c r="N20" s="553"/>
      <c r="O20" s="549"/>
      <c r="P20" s="599"/>
    </row>
    <row r="21" spans="1:16" ht="11.25" customHeight="1">
      <c r="A21" s="536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37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36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37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36" t="s">
        <v>36</v>
      </c>
      <c r="B25" s="258" t="s">
        <v>17</v>
      </c>
      <c r="C25" s="538" t="s">
        <v>26</v>
      </c>
      <c r="D25" s="552" t="s">
        <v>26</v>
      </c>
      <c r="E25" s="552" t="s">
        <v>26</v>
      </c>
      <c r="F25" s="376">
        <f>'1 квартал 2014'!F27+'2 квартал 2014г.'!F27+'3квартал 2014'!F27</f>
        <v>1</v>
      </c>
      <c r="G25" s="552" t="s">
        <v>26</v>
      </c>
      <c r="H25" s="552" t="s">
        <v>26</v>
      </c>
      <c r="I25" s="552" t="s">
        <v>26</v>
      </c>
      <c r="J25" s="552" t="s">
        <v>26</v>
      </c>
      <c r="K25" s="376">
        <f>'1 квартал 2014'!K27+'2 квартал 2014г.'!K27+'3квартал 2014'!K27</f>
        <v>2</v>
      </c>
      <c r="L25" s="552" t="s">
        <v>26</v>
      </c>
      <c r="M25" s="552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37"/>
      <c r="B26" s="259" t="s">
        <v>28</v>
      </c>
      <c r="C26" s="539"/>
      <c r="D26" s="591"/>
      <c r="E26" s="591"/>
      <c r="F26" s="245">
        <f t="shared" ref="F26" si="10">F25/F7*100%</f>
        <v>3.2258064516129031E-2</v>
      </c>
      <c r="G26" s="591"/>
      <c r="H26" s="591"/>
      <c r="I26" s="591"/>
      <c r="J26" s="591"/>
      <c r="K26" s="245">
        <f t="shared" ref="K26" si="11">K25/K7*100%</f>
        <v>2.5316455696202531E-2</v>
      </c>
      <c r="L26" s="591"/>
      <c r="M26" s="591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3.75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5.5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6" ht="15.75">
      <c r="A2" s="447" t="s">
        <v>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16.5" thickBot="1">
      <c r="A3" s="447" t="s">
        <v>77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>
      <c r="A4" s="448"/>
      <c r="B4" s="452"/>
      <c r="C4" s="577" t="s">
        <v>49</v>
      </c>
      <c r="D4" s="579" t="s">
        <v>3</v>
      </c>
      <c r="E4" s="573" t="s">
        <v>4</v>
      </c>
      <c r="F4" s="581" t="s">
        <v>5</v>
      </c>
      <c r="G4" s="583" t="s">
        <v>6</v>
      </c>
      <c r="H4" s="571" t="s">
        <v>7</v>
      </c>
      <c r="I4" s="573" t="s">
        <v>8</v>
      </c>
      <c r="J4" s="575" t="s">
        <v>9</v>
      </c>
      <c r="K4" s="581" t="s">
        <v>10</v>
      </c>
      <c r="L4" s="587" t="s">
        <v>11</v>
      </c>
      <c r="M4" s="589" t="s">
        <v>12</v>
      </c>
      <c r="N4" s="585" t="s">
        <v>13</v>
      </c>
      <c r="O4" s="581" t="s">
        <v>14</v>
      </c>
      <c r="P4" s="445" t="s">
        <v>15</v>
      </c>
    </row>
    <row r="5" spans="1:16" ht="15.75" thickBot="1">
      <c r="A5" s="449"/>
      <c r="B5" s="453"/>
      <c r="C5" s="578"/>
      <c r="D5" s="580"/>
      <c r="E5" s="574"/>
      <c r="F5" s="582"/>
      <c r="G5" s="584"/>
      <c r="H5" s="572"/>
      <c r="I5" s="574"/>
      <c r="J5" s="576"/>
      <c r="K5" s="582"/>
      <c r="L5" s="588"/>
      <c r="M5" s="590"/>
      <c r="N5" s="586"/>
      <c r="O5" s="582"/>
      <c r="P5" s="446"/>
    </row>
    <row r="6" spans="1:16" ht="42.75" thickBot="1">
      <c r="A6" s="284" t="s">
        <v>78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31.5">
      <c r="A7" s="285" t="s">
        <v>79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42.75" thickBot="1">
      <c r="A8" s="285" t="s">
        <v>80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53.25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2.5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.7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2.5">
      <c r="A12" s="600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.75" thickBot="1">
      <c r="A13" s="601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3.25" thickBot="1">
      <c r="A14" s="602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.75" thickBot="1">
      <c r="A15" s="603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45.75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2.5">
      <c r="A17" s="602" t="s">
        <v>27</v>
      </c>
      <c r="B17" s="260" t="s">
        <v>17</v>
      </c>
      <c r="C17" s="77">
        <v>5</v>
      </c>
      <c r="D17" s="540" t="s">
        <v>26</v>
      </c>
      <c r="E17" s="542" t="s">
        <v>26</v>
      </c>
      <c r="F17" s="552" t="s">
        <v>26</v>
      </c>
      <c r="G17" s="317">
        <v>1</v>
      </c>
      <c r="H17" s="365">
        <v>0</v>
      </c>
      <c r="I17" s="542" t="s">
        <v>26</v>
      </c>
      <c r="J17" s="305">
        <v>0</v>
      </c>
      <c r="K17" s="264">
        <v>1</v>
      </c>
      <c r="L17" s="554" t="s">
        <v>26</v>
      </c>
      <c r="M17" s="560" t="s">
        <v>26</v>
      </c>
      <c r="N17" s="546" t="s">
        <v>26</v>
      </c>
      <c r="O17" s="548" t="s">
        <v>26</v>
      </c>
      <c r="P17" s="70">
        <f>SUM(C17:O17)</f>
        <v>7</v>
      </c>
    </row>
    <row r="18" spans="1:16" ht="15.75" thickBot="1">
      <c r="A18" s="603"/>
      <c r="B18" s="262" t="s">
        <v>28</v>
      </c>
      <c r="C18" s="76">
        <f>C17/C10*100%</f>
        <v>1.4409221902017291E-2</v>
      </c>
      <c r="D18" s="568"/>
      <c r="E18" s="565"/>
      <c r="F18" s="553"/>
      <c r="G18" s="324">
        <f t="shared" ref="G18:H18" si="7">G17/G10*100%</f>
        <v>3.125E-2</v>
      </c>
      <c r="H18" s="368">
        <f t="shared" si="7"/>
        <v>0</v>
      </c>
      <c r="I18" s="565"/>
      <c r="J18" s="308">
        <f t="shared" ref="J18:K18" si="8">J17/J10*100%</f>
        <v>0</v>
      </c>
      <c r="K18" s="76">
        <f t="shared" si="8"/>
        <v>1</v>
      </c>
      <c r="L18" s="555"/>
      <c r="M18" s="566"/>
      <c r="N18" s="547"/>
      <c r="O18" s="549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3.25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02" t="s">
        <v>33</v>
      </c>
      <c r="B21" s="458" t="s">
        <v>47</v>
      </c>
      <c r="C21" s="538"/>
      <c r="D21" s="540"/>
      <c r="E21" s="542"/>
      <c r="F21" s="552"/>
      <c r="G21" s="544"/>
      <c r="H21" s="563"/>
      <c r="I21" s="542"/>
      <c r="J21" s="550"/>
      <c r="K21" s="552"/>
      <c r="L21" s="554"/>
      <c r="M21" s="560"/>
      <c r="N21" s="546"/>
      <c r="O21" s="548"/>
      <c r="P21" s="464"/>
    </row>
    <row r="22" spans="1:16" ht="15.75" thickBot="1">
      <c r="A22" s="603"/>
      <c r="B22" s="459"/>
      <c r="C22" s="567"/>
      <c r="D22" s="568"/>
      <c r="E22" s="565"/>
      <c r="F22" s="553"/>
      <c r="G22" s="562"/>
      <c r="H22" s="564"/>
      <c r="I22" s="565"/>
      <c r="J22" s="551"/>
      <c r="K22" s="553"/>
      <c r="L22" s="555"/>
      <c r="M22" s="566"/>
      <c r="N22" s="547"/>
      <c r="O22" s="549"/>
      <c r="P22" s="465"/>
    </row>
    <row r="23" spans="1:16" ht="22.5">
      <c r="A23" s="602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.75" thickBot="1">
      <c r="A24" s="603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2.5">
      <c r="A25" s="602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.75" thickBot="1">
      <c r="A26" s="603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2.5">
      <c r="A27" s="602" t="s">
        <v>36</v>
      </c>
      <c r="B27" s="258" t="s">
        <v>17</v>
      </c>
      <c r="C27" s="538" t="s">
        <v>26</v>
      </c>
      <c r="D27" s="540" t="s">
        <v>26</v>
      </c>
      <c r="E27" s="542" t="s">
        <v>26</v>
      </c>
      <c r="F27" s="356">
        <v>0</v>
      </c>
      <c r="G27" s="544" t="s">
        <v>26</v>
      </c>
      <c r="H27" s="556" t="s">
        <v>26</v>
      </c>
      <c r="I27" s="542" t="s">
        <v>26</v>
      </c>
      <c r="J27" s="550" t="s">
        <v>26</v>
      </c>
      <c r="K27" s="356">
        <v>0</v>
      </c>
      <c r="L27" s="554" t="s">
        <v>26</v>
      </c>
      <c r="M27" s="560" t="s">
        <v>26</v>
      </c>
      <c r="N27" s="356">
        <v>1</v>
      </c>
      <c r="O27" s="267">
        <v>1</v>
      </c>
      <c r="P27" s="257">
        <f>SUM(C27:O27)</f>
        <v>2</v>
      </c>
    </row>
    <row r="28" spans="1:16" ht="15.75" thickBot="1">
      <c r="A28" s="603"/>
      <c r="B28" s="259" t="s">
        <v>28</v>
      </c>
      <c r="C28" s="539"/>
      <c r="D28" s="541"/>
      <c r="E28" s="543"/>
      <c r="F28" s="357">
        <f t="shared" ref="F28" si="12">F27/F9*100%</f>
        <v>0</v>
      </c>
      <c r="G28" s="545"/>
      <c r="H28" s="557"/>
      <c r="I28" s="543"/>
      <c r="J28" s="558"/>
      <c r="K28" s="357">
        <f t="shared" ref="K28" si="13">K27/K9*100%</f>
        <v>0</v>
      </c>
      <c r="L28" s="559"/>
      <c r="M28" s="561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3.25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42.75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63.75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.7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42.75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53.25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topLeftCell="A13" workbookViewId="0">
      <selection activeCell="J22" sqref="J22"/>
    </sheetView>
  </sheetViews>
  <sheetFormatPr defaultRowHeight="15"/>
  <cols>
    <col min="1" max="1" width="4" customWidth="1"/>
    <col min="2" max="2" width="21.140625" customWidth="1"/>
    <col min="3" max="3" width="6.7109375" customWidth="1"/>
    <col min="4" max="4" width="9.5703125" customWidth="1"/>
    <col min="5" max="5" width="9.7109375" customWidth="1"/>
    <col min="6" max="6" width="10.42578125" customWidth="1"/>
    <col min="7" max="7" width="10" customWidth="1"/>
    <col min="8" max="8" width="10.42578125" customWidth="1"/>
  </cols>
  <sheetData>
    <row r="1" spans="1:10" ht="15.75">
      <c r="A1" s="447" t="s">
        <v>0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0" ht="30.75" customHeight="1">
      <c r="A2" s="621" t="s">
        <v>97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ht="15.75" customHeight="1">
      <c r="A3" s="622" t="s">
        <v>105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0" s="393" customFormat="1" ht="15.75" customHeight="1" thickBot="1">
      <c r="A4" s="401"/>
      <c r="B4" s="401"/>
      <c r="C4" s="401"/>
      <c r="D4" s="401"/>
      <c r="E4" s="401"/>
      <c r="F4" s="401"/>
      <c r="G4" s="401"/>
      <c r="H4" s="401"/>
    </row>
    <row r="5" spans="1:10" ht="15" customHeight="1">
      <c r="A5" s="623" t="s">
        <v>58</v>
      </c>
      <c r="B5" s="608"/>
      <c r="C5" s="596"/>
      <c r="D5" s="604" t="s">
        <v>50</v>
      </c>
      <c r="E5" s="604" t="s">
        <v>51</v>
      </c>
      <c r="F5" s="604" t="s">
        <v>52</v>
      </c>
      <c r="G5" s="604" t="s">
        <v>53</v>
      </c>
      <c r="H5" s="604" t="s">
        <v>54</v>
      </c>
      <c r="I5" s="604" t="s">
        <v>92</v>
      </c>
      <c r="J5" s="604" t="s">
        <v>93</v>
      </c>
    </row>
    <row r="6" spans="1:10" ht="3.75" customHeight="1" thickBot="1">
      <c r="A6" s="624"/>
      <c r="B6" s="609"/>
      <c r="C6" s="610"/>
      <c r="D6" s="605"/>
      <c r="E6" s="605"/>
      <c r="F6" s="605"/>
      <c r="G6" s="605"/>
      <c r="H6" s="605"/>
      <c r="I6" s="605"/>
      <c r="J6" s="605"/>
    </row>
    <row r="7" spans="1:10" s="393" customFormat="1" ht="0.75" customHeight="1" thickBot="1">
      <c r="A7" s="402"/>
      <c r="B7" s="403" t="s">
        <v>96</v>
      </c>
      <c r="C7" s="406"/>
      <c r="D7" s="407">
        <v>22</v>
      </c>
      <c r="E7" s="407">
        <f>D25</f>
        <v>27</v>
      </c>
      <c r="F7" s="407"/>
      <c r="G7" s="436">
        <f>E25</f>
        <v>54</v>
      </c>
      <c r="H7" s="407"/>
      <c r="I7" s="436">
        <f>G25</f>
        <v>34</v>
      </c>
      <c r="J7" s="436">
        <f>I25</f>
        <v>19</v>
      </c>
    </row>
    <row r="8" spans="1:10" ht="21.75" thickBot="1">
      <c r="A8" s="431" t="s">
        <v>59</v>
      </c>
      <c r="B8" s="97" t="s">
        <v>55</v>
      </c>
      <c r="C8" s="404" t="s">
        <v>17</v>
      </c>
      <c r="D8" s="405">
        <v>118</v>
      </c>
      <c r="E8" s="412">
        <v>267</v>
      </c>
      <c r="F8" s="418">
        <f>D8+E8</f>
        <v>385</v>
      </c>
      <c r="G8" s="426">
        <v>240</v>
      </c>
      <c r="H8" s="425">
        <f>D8+E8+G8</f>
        <v>625</v>
      </c>
      <c r="I8" s="426">
        <v>133</v>
      </c>
      <c r="J8" s="425">
        <f>F8+G8+I8</f>
        <v>758</v>
      </c>
    </row>
    <row r="9" spans="1:10" ht="15" customHeight="1">
      <c r="A9" s="432"/>
      <c r="B9" s="613" t="s">
        <v>56</v>
      </c>
      <c r="C9" s="26" t="s">
        <v>17</v>
      </c>
      <c r="D9" s="395">
        <v>77</v>
      </c>
      <c r="E9" s="395">
        <v>79</v>
      </c>
      <c r="F9" s="419">
        <v>0</v>
      </c>
      <c r="G9" s="413">
        <v>135</v>
      </c>
      <c r="H9" s="424">
        <v>0</v>
      </c>
      <c r="I9" s="413">
        <v>66</v>
      </c>
      <c r="J9" s="424">
        <f>F9+G9+I9</f>
        <v>201</v>
      </c>
    </row>
    <row r="10" spans="1:10" ht="15.75" thickBot="1">
      <c r="A10" s="433"/>
      <c r="B10" s="614"/>
      <c r="C10" s="251" t="s">
        <v>28</v>
      </c>
      <c r="D10" s="399">
        <f>D9/D8*100</f>
        <v>65.254237288135599</v>
      </c>
      <c r="E10" s="399">
        <f>E9/E8*100</f>
        <v>29.588014981273407</v>
      </c>
      <c r="F10" s="420">
        <f>F9/F8*100</f>
        <v>0</v>
      </c>
      <c r="G10" s="399">
        <f>G9/G8*100</f>
        <v>56.25</v>
      </c>
      <c r="H10" s="420">
        <f t="shared" ref="H10:J10" si="0">H9/H8*100</f>
        <v>0</v>
      </c>
      <c r="I10" s="399">
        <v>0</v>
      </c>
      <c r="J10" s="420">
        <f t="shared" si="0"/>
        <v>26.517150395778366</v>
      </c>
    </row>
    <row r="11" spans="1:10">
      <c r="A11" s="434" t="s">
        <v>60</v>
      </c>
      <c r="B11" s="255" t="s">
        <v>19</v>
      </c>
      <c r="C11" s="26" t="s">
        <v>17</v>
      </c>
      <c r="D11" s="395">
        <v>107</v>
      </c>
      <c r="E11" s="414">
        <v>253</v>
      </c>
      <c r="F11" s="421">
        <f>D11+E11</f>
        <v>360</v>
      </c>
      <c r="G11" s="413">
        <v>214</v>
      </c>
      <c r="H11" s="424">
        <f>D11+E11+G11</f>
        <v>574</v>
      </c>
      <c r="I11" s="413">
        <v>108</v>
      </c>
      <c r="J11" s="424">
        <f>F11+G11+I11</f>
        <v>682</v>
      </c>
    </row>
    <row r="12" spans="1:10" ht="15.75" thickBot="1">
      <c r="A12" s="432"/>
      <c r="B12" s="256"/>
      <c r="C12" s="251" t="s">
        <v>28</v>
      </c>
      <c r="D12" s="411">
        <f>D11/D8*100%</f>
        <v>0.90677966101694918</v>
      </c>
      <c r="E12" s="399">
        <f>E11/E8*100</f>
        <v>94.756554307116104</v>
      </c>
      <c r="F12" s="420">
        <f>F11/F11*100</f>
        <v>100</v>
      </c>
      <c r="G12" s="399">
        <f>G11/G8*100</f>
        <v>89.166666666666671</v>
      </c>
      <c r="H12" s="420">
        <f t="shared" ref="H12:J12" si="1">H11/H11*100</f>
        <v>100</v>
      </c>
      <c r="I12" s="399">
        <v>0</v>
      </c>
      <c r="J12" s="420">
        <f t="shared" si="1"/>
        <v>100</v>
      </c>
    </row>
    <row r="13" spans="1:10" ht="15" customHeight="1">
      <c r="A13" s="432"/>
      <c r="B13" s="615" t="s">
        <v>20</v>
      </c>
      <c r="C13" s="26" t="s">
        <v>17</v>
      </c>
      <c r="D13" s="395">
        <v>77</v>
      </c>
      <c r="E13" s="414">
        <v>79</v>
      </c>
      <c r="F13" s="421">
        <f>D13+E13</f>
        <v>156</v>
      </c>
      <c r="G13" s="413">
        <v>135</v>
      </c>
      <c r="H13" s="424">
        <f>D13+E13+G13</f>
        <v>291</v>
      </c>
      <c r="I13" s="413">
        <v>66</v>
      </c>
      <c r="J13" s="424">
        <f>F13+G13+I13</f>
        <v>357</v>
      </c>
    </row>
    <row r="14" spans="1:10" ht="15.75" customHeight="1" thickBot="1">
      <c r="A14" s="433"/>
      <c r="B14" s="616"/>
      <c r="C14" s="251" t="s">
        <v>28</v>
      </c>
      <c r="D14" s="281">
        <f>D13/D11*100%</f>
        <v>0.71962616822429903</v>
      </c>
      <c r="E14" s="399">
        <v>0</v>
      </c>
      <c r="F14" s="420">
        <f t="shared" ref="F14:J14" si="2">F13/F11*100</f>
        <v>43.333333333333336</v>
      </c>
      <c r="G14" s="399">
        <v>0</v>
      </c>
      <c r="H14" s="420">
        <f t="shared" si="2"/>
        <v>50.696864111498265</v>
      </c>
      <c r="I14" s="399">
        <v>0</v>
      </c>
      <c r="J14" s="420">
        <f t="shared" si="2"/>
        <v>52.346041055718473</v>
      </c>
    </row>
    <row r="15" spans="1:10">
      <c r="A15" s="434" t="s">
        <v>61</v>
      </c>
      <c r="B15" s="606" t="s">
        <v>27</v>
      </c>
      <c r="C15" s="26" t="s">
        <v>17</v>
      </c>
      <c r="D15" s="395">
        <v>2</v>
      </c>
      <c r="E15" s="414">
        <v>3</v>
      </c>
      <c r="F15" s="421">
        <f>D15+E15</f>
        <v>5</v>
      </c>
      <c r="G15" s="413">
        <v>2</v>
      </c>
      <c r="H15" s="424">
        <f>D15+E15+G15</f>
        <v>7</v>
      </c>
      <c r="I15" s="413">
        <v>2</v>
      </c>
      <c r="J15" s="424">
        <f>F15+G15+I15</f>
        <v>9</v>
      </c>
    </row>
    <row r="16" spans="1:10" ht="15.75" customHeight="1" thickBot="1">
      <c r="A16" s="433"/>
      <c r="B16" s="607"/>
      <c r="C16" s="251" t="s">
        <v>28</v>
      </c>
      <c r="D16" s="281">
        <f>D15/D8*100%</f>
        <v>1.6949152542372881E-2</v>
      </c>
      <c r="E16" s="399">
        <f>E15/E8*100</f>
        <v>1.1235955056179776</v>
      </c>
      <c r="F16" s="420">
        <f>F15/F8*100</f>
        <v>1.2987012987012987</v>
      </c>
      <c r="G16" s="399">
        <f t="shared" ref="G16:H16" si="3">G15/G8*100</f>
        <v>0.83333333333333337</v>
      </c>
      <c r="H16" s="420">
        <f t="shared" si="3"/>
        <v>1.1199999999999999</v>
      </c>
      <c r="I16" s="399">
        <v>0</v>
      </c>
      <c r="J16" s="420">
        <f t="shared" ref="J16" si="4">J15/J8*100</f>
        <v>1.1873350923482848</v>
      </c>
    </row>
    <row r="17" spans="1:10" ht="53.25" thickBot="1">
      <c r="A17" s="435" t="s">
        <v>62</v>
      </c>
      <c r="B17" s="253" t="s">
        <v>102</v>
      </c>
      <c r="C17" s="24" t="s">
        <v>17</v>
      </c>
      <c r="D17" s="400">
        <f>D8-D25+D7</f>
        <v>113</v>
      </c>
      <c r="E17" s="422">
        <f>E8+D25-E25</f>
        <v>240</v>
      </c>
      <c r="F17" s="422">
        <f>D17+E17</f>
        <v>353</v>
      </c>
      <c r="G17" s="422">
        <f>G8+E25-G25</f>
        <v>260</v>
      </c>
      <c r="H17" s="425">
        <f>D17+E17+G17</f>
        <v>613</v>
      </c>
      <c r="I17" s="422">
        <f>I8+G25-I25</f>
        <v>148</v>
      </c>
      <c r="J17" s="425">
        <f>F17+G17+I17</f>
        <v>761</v>
      </c>
    </row>
    <row r="18" spans="1:10" ht="15.75" thickBot="1">
      <c r="A18" s="435"/>
      <c r="B18" s="254" t="s">
        <v>57</v>
      </c>
      <c r="C18" s="24"/>
      <c r="D18" s="398"/>
      <c r="E18" s="416"/>
      <c r="F18" s="423"/>
      <c r="G18" s="427"/>
      <c r="H18" s="423"/>
      <c r="I18" s="437"/>
      <c r="J18" s="438"/>
    </row>
    <row r="19" spans="1:10" ht="15" customHeight="1">
      <c r="A19" s="434" t="s">
        <v>63</v>
      </c>
      <c r="B19" s="606" t="s">
        <v>34</v>
      </c>
      <c r="C19" s="26" t="s">
        <v>17</v>
      </c>
      <c r="D19" s="395">
        <v>21</v>
      </c>
      <c r="E19" s="413">
        <v>44</v>
      </c>
      <c r="F19" s="424">
        <f>D19+E19</f>
        <v>65</v>
      </c>
      <c r="G19" s="413">
        <v>79</v>
      </c>
      <c r="H19" s="424">
        <f>D19+E19+G19</f>
        <v>144</v>
      </c>
      <c r="I19" s="413">
        <v>85</v>
      </c>
      <c r="J19" s="424">
        <f>F19+G19+I19</f>
        <v>229</v>
      </c>
    </row>
    <row r="20" spans="1:10" ht="15.75" thickBot="1">
      <c r="A20" s="433"/>
      <c r="B20" s="607"/>
      <c r="C20" s="251" t="s">
        <v>28</v>
      </c>
      <c r="D20" s="281">
        <f>D19/D17*100%</f>
        <v>0.18584070796460178</v>
      </c>
      <c r="E20" s="399">
        <f t="shared" ref="E20:H20" si="5">E19/E17*100</f>
        <v>18.333333333333332</v>
      </c>
      <c r="F20" s="420">
        <f t="shared" si="5"/>
        <v>18.413597733711047</v>
      </c>
      <c r="G20" s="399">
        <f t="shared" si="5"/>
        <v>30.384615384615383</v>
      </c>
      <c r="H20" s="420">
        <f t="shared" si="5"/>
        <v>23.491027732463294</v>
      </c>
      <c r="I20" s="399">
        <f t="shared" ref="I20:J20" si="6">I19/I17*100</f>
        <v>57.432432432432435</v>
      </c>
      <c r="J20" s="420">
        <f t="shared" si="6"/>
        <v>30.091984231274637</v>
      </c>
    </row>
    <row r="21" spans="1:10">
      <c r="A21" s="434" t="s">
        <v>64</v>
      </c>
      <c r="B21" s="606" t="s">
        <v>35</v>
      </c>
      <c r="C21" s="26" t="s">
        <v>17</v>
      </c>
      <c r="D21" s="395">
        <v>92</v>
      </c>
      <c r="E21" s="414">
        <v>196</v>
      </c>
      <c r="F21" s="421">
        <f>D21+E21</f>
        <v>288</v>
      </c>
      <c r="G21" s="414">
        <v>181</v>
      </c>
      <c r="H21" s="424">
        <f>D21+E21+G21</f>
        <v>469</v>
      </c>
      <c r="I21" s="414">
        <v>63</v>
      </c>
      <c r="J21" s="424">
        <f>F21+G21+I21</f>
        <v>532</v>
      </c>
    </row>
    <row r="22" spans="1:10" ht="15.75" thickBot="1">
      <c r="A22" s="433"/>
      <c r="B22" s="607"/>
      <c r="C22" s="251" t="s">
        <v>28</v>
      </c>
      <c r="D22" s="281">
        <f>D21/D17*100%</f>
        <v>0.81415929203539827</v>
      </c>
      <c r="E22" s="399">
        <f t="shared" ref="E22:H22" si="7">E21/E17*100</f>
        <v>81.666666666666671</v>
      </c>
      <c r="F22" s="420">
        <f t="shared" si="7"/>
        <v>81.586402266288943</v>
      </c>
      <c r="G22" s="399">
        <f t="shared" si="7"/>
        <v>69.615384615384613</v>
      </c>
      <c r="H22" s="420">
        <f t="shared" si="7"/>
        <v>76.508972267536706</v>
      </c>
      <c r="I22" s="399">
        <f t="shared" ref="I22:J22" si="8">I21/I17*100</f>
        <v>42.567567567567565</v>
      </c>
      <c r="J22" s="420">
        <f t="shared" si="8"/>
        <v>69.908015768725363</v>
      </c>
    </row>
    <row r="23" spans="1:10" ht="15" customHeight="1">
      <c r="A23" s="434" t="s">
        <v>65</v>
      </c>
      <c r="B23" s="606" t="s">
        <v>36</v>
      </c>
      <c r="C23" s="250" t="s">
        <v>17</v>
      </c>
      <c r="D23" s="611">
        <v>0</v>
      </c>
      <c r="E23" s="611" t="s">
        <v>26</v>
      </c>
      <c r="F23" s="625" t="s">
        <v>26</v>
      </c>
      <c r="G23" s="617" t="s">
        <v>26</v>
      </c>
      <c r="H23" s="619" t="s">
        <v>26</v>
      </c>
      <c r="I23" s="617" t="s">
        <v>26</v>
      </c>
      <c r="J23" s="619" t="s">
        <v>26</v>
      </c>
    </row>
    <row r="24" spans="1:10" ht="15.75" thickBot="1">
      <c r="A24" s="433"/>
      <c r="B24" s="607"/>
      <c r="C24" s="251" t="s">
        <v>28</v>
      </c>
      <c r="D24" s="612"/>
      <c r="E24" s="612"/>
      <c r="F24" s="626"/>
      <c r="G24" s="618"/>
      <c r="H24" s="620"/>
      <c r="I24" s="618"/>
      <c r="J24" s="620"/>
    </row>
    <row r="25" spans="1:10" ht="15.75" thickBot="1">
      <c r="A25" s="435" t="s">
        <v>66</v>
      </c>
      <c r="B25" s="253" t="s">
        <v>37</v>
      </c>
      <c r="C25" s="24" t="s">
        <v>17</v>
      </c>
      <c r="D25" s="397">
        <v>27</v>
      </c>
      <c r="E25" s="415">
        <v>54</v>
      </c>
      <c r="F25" s="422">
        <v>0</v>
      </c>
      <c r="G25" s="428">
        <v>34</v>
      </c>
      <c r="H25" s="429">
        <f>G25</f>
        <v>34</v>
      </c>
      <c r="I25" s="428">
        <v>19</v>
      </c>
      <c r="J25" s="429">
        <f>I25</f>
        <v>19</v>
      </c>
    </row>
    <row r="26" spans="1:10" ht="15" customHeight="1">
      <c r="A26" s="434" t="s">
        <v>67</v>
      </c>
      <c r="B26" s="606" t="s">
        <v>22</v>
      </c>
      <c r="C26" s="26" t="s">
        <v>17</v>
      </c>
      <c r="D26" s="395">
        <v>99</v>
      </c>
      <c r="E26" s="413">
        <v>228</v>
      </c>
      <c r="F26" s="424">
        <f>D26+E26</f>
        <v>327</v>
      </c>
      <c r="G26" s="413">
        <v>256</v>
      </c>
      <c r="H26" s="424">
        <f>D26+E26+G26</f>
        <v>583</v>
      </c>
      <c r="I26" s="413">
        <v>131</v>
      </c>
      <c r="J26" s="424">
        <f>F26+G26+I26</f>
        <v>714</v>
      </c>
    </row>
    <row r="27" spans="1:10" ht="15.75" thickBot="1">
      <c r="A27" s="433"/>
      <c r="B27" s="607"/>
      <c r="C27" s="251" t="s">
        <v>28</v>
      </c>
      <c r="D27" s="281">
        <f>D26/D17*100%</f>
        <v>0.87610619469026552</v>
      </c>
      <c r="E27" s="399">
        <f t="shared" ref="E27:H27" si="9">E26/E17*100</f>
        <v>95</v>
      </c>
      <c r="F27" s="420">
        <f t="shared" si="9"/>
        <v>92.634560906515588</v>
      </c>
      <c r="G27" s="399">
        <f t="shared" si="9"/>
        <v>98.461538461538467</v>
      </c>
      <c r="H27" s="420">
        <f t="shared" si="9"/>
        <v>95.106035889070156</v>
      </c>
      <c r="I27" s="399">
        <f t="shared" ref="I27:J27" si="10">I26/I17*100</f>
        <v>88.513513513513516</v>
      </c>
      <c r="J27" s="420">
        <f t="shared" si="10"/>
        <v>93.823915900131411</v>
      </c>
    </row>
    <row r="28" spans="1:10" ht="21.75" thickBot="1">
      <c r="A28" s="435" t="s">
        <v>68</v>
      </c>
      <c r="B28" s="253" t="s">
        <v>24</v>
      </c>
      <c r="C28" s="24" t="s">
        <v>46</v>
      </c>
      <c r="D28" s="394" t="s">
        <v>26</v>
      </c>
      <c r="E28" s="394" t="s">
        <v>26</v>
      </c>
      <c r="F28" s="400" t="s">
        <v>26</v>
      </c>
      <c r="G28" s="416" t="s">
        <v>26</v>
      </c>
      <c r="H28" s="430" t="s">
        <v>26</v>
      </c>
      <c r="I28" s="416" t="s">
        <v>26</v>
      </c>
      <c r="J28" s="430" t="s">
        <v>26</v>
      </c>
    </row>
    <row r="29" spans="1:10" ht="32.25" thickBot="1">
      <c r="A29" s="435" t="s">
        <v>69</v>
      </c>
      <c r="B29" s="253" t="s">
        <v>29</v>
      </c>
      <c r="C29" s="24" t="s">
        <v>17</v>
      </c>
      <c r="D29" s="394" t="s">
        <v>26</v>
      </c>
      <c r="E29" s="394" t="s">
        <v>26</v>
      </c>
      <c r="F29" s="400" t="s">
        <v>26</v>
      </c>
      <c r="G29" s="416" t="s">
        <v>26</v>
      </c>
      <c r="H29" s="430" t="s">
        <v>26</v>
      </c>
      <c r="I29" s="416" t="s">
        <v>26</v>
      </c>
      <c r="J29" s="430" t="s">
        <v>26</v>
      </c>
    </row>
    <row r="30" spans="1:10" ht="15.75" thickBot="1">
      <c r="A30" s="435" t="s">
        <v>70</v>
      </c>
      <c r="B30" s="253" t="s">
        <v>31</v>
      </c>
      <c r="C30" s="24" t="s">
        <v>44</v>
      </c>
      <c r="D30" s="394" t="s">
        <v>26</v>
      </c>
      <c r="E30" s="394" t="s">
        <v>26</v>
      </c>
      <c r="F30" s="400" t="s">
        <v>26</v>
      </c>
      <c r="G30" s="416" t="s">
        <v>26</v>
      </c>
      <c r="H30" s="430" t="s">
        <v>26</v>
      </c>
      <c r="I30" s="416" t="s">
        <v>26</v>
      </c>
      <c r="J30" s="430" t="s">
        <v>26</v>
      </c>
    </row>
    <row r="31" spans="1:10" ht="21.75" thickBot="1">
      <c r="A31" s="435" t="s">
        <v>71</v>
      </c>
      <c r="B31" s="252" t="s">
        <v>39</v>
      </c>
      <c r="C31" s="24" t="s">
        <v>17</v>
      </c>
      <c r="D31" s="394">
        <v>24</v>
      </c>
      <c r="E31" s="417">
        <v>49</v>
      </c>
      <c r="F31" s="425">
        <f>D31+E31</f>
        <v>73</v>
      </c>
      <c r="G31" s="414">
        <v>60</v>
      </c>
      <c r="H31" s="424">
        <f>D31+E31+G31</f>
        <v>133</v>
      </c>
      <c r="I31" s="414">
        <v>26</v>
      </c>
      <c r="J31" s="424">
        <f>F31+G31+I31</f>
        <v>159</v>
      </c>
    </row>
    <row r="32" spans="1:10" ht="15.75" thickBot="1">
      <c r="A32" s="435"/>
      <c r="B32" s="97" t="s">
        <v>40</v>
      </c>
      <c r="C32" s="99"/>
      <c r="D32" s="394"/>
      <c r="E32" s="394"/>
      <c r="F32" s="400"/>
      <c r="G32" s="417"/>
      <c r="H32" s="422"/>
      <c r="I32" s="417"/>
      <c r="J32" s="422"/>
    </row>
    <row r="33" spans="1:10" ht="15.75" thickBot="1">
      <c r="A33" s="435" t="s">
        <v>103</v>
      </c>
      <c r="B33" s="253" t="s">
        <v>95</v>
      </c>
      <c r="C33" s="24" t="s">
        <v>17</v>
      </c>
      <c r="D33" s="394">
        <v>24</v>
      </c>
      <c r="E33" s="417">
        <v>49</v>
      </c>
      <c r="F33" s="425">
        <f>D33+E33</f>
        <v>73</v>
      </c>
      <c r="G33" s="417">
        <v>60</v>
      </c>
      <c r="H33" s="422">
        <f>D33+E33+G33</f>
        <v>133</v>
      </c>
      <c r="I33" s="417">
        <v>26</v>
      </c>
      <c r="J33" s="422">
        <f>F33+G33+I33</f>
        <v>159</v>
      </c>
    </row>
    <row r="34" spans="1:10" ht="21.75" thickBot="1">
      <c r="A34" s="435" t="s">
        <v>72</v>
      </c>
      <c r="B34" s="253" t="s">
        <v>38</v>
      </c>
      <c r="C34" s="24" t="s">
        <v>17</v>
      </c>
      <c r="D34" s="394">
        <v>0</v>
      </c>
      <c r="E34" s="417">
        <v>0</v>
      </c>
      <c r="F34" s="425">
        <f>D34+E34</f>
        <v>0</v>
      </c>
      <c r="G34" s="417" t="s">
        <v>94</v>
      </c>
      <c r="H34" s="422">
        <f>D34+E34+G34</f>
        <v>0</v>
      </c>
      <c r="I34" s="417" t="s">
        <v>94</v>
      </c>
      <c r="J34" s="422">
        <f>F34+G34+I34</f>
        <v>0</v>
      </c>
    </row>
    <row r="35" spans="1:10" ht="21.75" thickBot="1">
      <c r="A35" s="435" t="s">
        <v>104</v>
      </c>
      <c r="B35" s="253" t="s">
        <v>42</v>
      </c>
      <c r="C35" s="24" t="s">
        <v>17</v>
      </c>
      <c r="D35" s="394">
        <v>21</v>
      </c>
      <c r="E35" s="417">
        <v>46</v>
      </c>
      <c r="F35" s="425">
        <f>D35+E35</f>
        <v>67</v>
      </c>
      <c r="G35" s="417">
        <v>32</v>
      </c>
      <c r="H35" s="422">
        <f>D35+E35+G35</f>
        <v>99</v>
      </c>
      <c r="I35" s="417">
        <v>24</v>
      </c>
      <c r="J35" s="422">
        <f>F35+G35+I35</f>
        <v>123</v>
      </c>
    </row>
    <row r="36" spans="1:10">
      <c r="B36" s="95"/>
      <c r="C36" s="73"/>
      <c r="D36" s="396"/>
      <c r="E36" s="96"/>
      <c r="F36" s="96"/>
      <c r="G36" s="96"/>
      <c r="H36" s="96"/>
    </row>
    <row r="37" spans="1:10">
      <c r="B37" s="95"/>
      <c r="C37" s="73"/>
      <c r="D37" s="96"/>
      <c r="E37" s="96"/>
      <c r="F37" s="96"/>
      <c r="G37" s="96"/>
      <c r="H37" s="96"/>
    </row>
    <row r="40" spans="1:10">
      <c r="B40" s="409" t="s">
        <v>99</v>
      </c>
      <c r="C40" s="410"/>
      <c r="D40" s="410"/>
    </row>
    <row r="41" spans="1:10">
      <c r="B41" s="410" t="s">
        <v>100</v>
      </c>
      <c r="C41" s="410"/>
      <c r="D41" s="410"/>
    </row>
    <row r="42" spans="1:10">
      <c r="B42" s="393" t="s">
        <v>101</v>
      </c>
      <c r="J42" s="408" t="s">
        <v>98</v>
      </c>
    </row>
  </sheetData>
  <mergeCells count="27">
    <mergeCell ref="I5:I6"/>
    <mergeCell ref="J5:J6"/>
    <mergeCell ref="I23:I24"/>
    <mergeCell ref="J23:J24"/>
    <mergeCell ref="A1:J1"/>
    <mergeCell ref="A2:J2"/>
    <mergeCell ref="A3:J3"/>
    <mergeCell ref="A5:A6"/>
    <mergeCell ref="E23:E24"/>
    <mergeCell ref="F23:F24"/>
    <mergeCell ref="G23:G24"/>
    <mergeCell ref="H23:H24"/>
    <mergeCell ref="B19:B20"/>
    <mergeCell ref="B21:B22"/>
    <mergeCell ref="F5:F6"/>
    <mergeCell ref="G5:G6"/>
    <mergeCell ref="H5:H6"/>
    <mergeCell ref="B26:B27"/>
    <mergeCell ref="B5:B6"/>
    <mergeCell ref="C5:C6"/>
    <mergeCell ref="D5:D6"/>
    <mergeCell ref="E5:E6"/>
    <mergeCell ref="B23:B24"/>
    <mergeCell ref="D23:D24"/>
    <mergeCell ref="B9:B10"/>
    <mergeCell ref="B13:B14"/>
    <mergeCell ref="B15:B16"/>
  </mergeCells>
  <pageMargins left="0.59055118110236227" right="0" top="0.78740157480314965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4 квартал 2016г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2016-12-23T11:59:14Z</dcterms:modified>
</cp:coreProperties>
</file>