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filterPrivacy="1" defaultThemeVersion="124226"/>
  <xr:revisionPtr revIDLastSave="0" documentId="13_ncr:1_{BDB89274-ED83-48D2-BBE9-C2C5D282019B}" xr6:coauthVersionLast="45" xr6:coauthVersionMax="45" xr10:uidLastSave="{00000000-0000-0000-0000-000000000000}"/>
  <bookViews>
    <workbookView xWindow="-120" yWindow="-120" windowWidth="29040" windowHeight="15840" firstSheet="6" activeTab="6" xr2:uid="{00000000-000D-0000-FFFF-FFFF00000000}"/>
  </bookViews>
  <sheets>
    <sheet name="9 месяцев 2013г." sheetId="2" state="hidden" r:id="rId1"/>
    <sheet name="2 квартал 2014г." sheetId="6" state="hidden" r:id="rId2"/>
    <sheet name="1 полугодие 2014г." sheetId="7" state="hidden" r:id="rId3"/>
    <sheet name="3квартал 2014" sheetId="9" state="hidden" r:id="rId4"/>
    <sheet name="9 месяцев 2014" sheetId="10" state="hidden" r:id="rId5"/>
    <sheet name="1 квартал 2014" sheetId="11" state="hidden" r:id="rId6"/>
    <sheet name="2 квартал 2019г" sheetId="5" r:id="rId7"/>
    <sheet name="4 квартал 2015" sheetId="12" state="hidden" r:id="rId8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1" i="5" l="1"/>
  <c r="K31" i="5" s="1"/>
  <c r="I9" i="5"/>
  <c r="K9" i="5" s="1"/>
  <c r="L14" i="5" l="1"/>
  <c r="J14" i="5"/>
  <c r="H14" i="5"/>
  <c r="I25" i="5" l="1"/>
  <c r="J17" i="5"/>
  <c r="G34" i="5" l="1"/>
  <c r="G30" i="5"/>
  <c r="G29" i="5"/>
  <c r="G28" i="5"/>
  <c r="G23" i="5"/>
  <c r="G17" i="5" l="1"/>
  <c r="K7" i="5"/>
  <c r="I7" i="5"/>
  <c r="M25" i="5" l="1"/>
  <c r="K25" i="5"/>
  <c r="M7" i="5" l="1"/>
  <c r="L7" i="5"/>
  <c r="J7" i="5"/>
  <c r="H7" i="5"/>
  <c r="G10" i="5" l="1"/>
  <c r="H10" i="5"/>
  <c r="J10" i="5"/>
  <c r="G20" i="5"/>
  <c r="G12" i="5"/>
  <c r="G14" i="5"/>
  <c r="G16" i="5"/>
  <c r="G27" i="5" l="1"/>
  <c r="G22" i="5"/>
  <c r="L17" i="5"/>
  <c r="L22" i="5" s="1"/>
  <c r="L20" i="5" l="1"/>
  <c r="L27" i="5"/>
  <c r="K8" i="5"/>
  <c r="K10" i="5" s="1"/>
  <c r="K26" i="5"/>
  <c r="K11" i="5"/>
  <c r="K12" i="5" s="1"/>
  <c r="K13" i="5"/>
  <c r="K15" i="5"/>
  <c r="K19" i="5"/>
  <c r="K21" i="5"/>
  <c r="K33" i="5"/>
  <c r="K34" i="5"/>
  <c r="K35" i="5"/>
  <c r="J12" i="5"/>
  <c r="H12" i="5"/>
  <c r="K14" i="5" l="1"/>
  <c r="K16" i="5"/>
  <c r="C29" i="10"/>
  <c r="C32" i="10" l="1"/>
  <c r="C31" i="10"/>
  <c r="C28" i="10"/>
  <c r="C27" i="10"/>
  <c r="C23" i="10"/>
  <c r="C21" i="10"/>
  <c r="C15" i="10"/>
  <c r="C12" i="10"/>
  <c r="C8" i="10"/>
  <c r="C10" i="10"/>
  <c r="C6" i="10"/>
  <c r="H28" i="9"/>
  <c r="G28" i="9"/>
  <c r="O18" i="9"/>
  <c r="N18" i="9"/>
  <c r="M18" i="9"/>
  <c r="L18" i="9"/>
  <c r="I18" i="9"/>
  <c r="E18" i="9"/>
  <c r="D18" i="9"/>
  <c r="J16" i="5" l="1"/>
  <c r="F32" i="10" l="1"/>
  <c r="F31" i="10"/>
  <c r="F29" i="10"/>
  <c r="F25" i="10"/>
  <c r="F23" i="10"/>
  <c r="F21" i="10"/>
  <c r="F12" i="10"/>
  <c r="F8" i="10"/>
  <c r="F6" i="10"/>
  <c r="O32" i="10"/>
  <c r="O31" i="10"/>
  <c r="O29" i="10"/>
  <c r="O25" i="10"/>
  <c r="O23" i="10"/>
  <c r="O21" i="10"/>
  <c r="O12" i="10"/>
  <c r="O10" i="10"/>
  <c r="O8" i="10"/>
  <c r="O6" i="10"/>
  <c r="K32" i="10" l="1"/>
  <c r="K31" i="10"/>
  <c r="K29" i="10"/>
  <c r="K28" i="10"/>
  <c r="K25" i="10"/>
  <c r="K23" i="10"/>
  <c r="K21" i="10"/>
  <c r="K15" i="10"/>
  <c r="K12" i="10"/>
  <c r="K10" i="10"/>
  <c r="K8" i="10"/>
  <c r="K6" i="10"/>
  <c r="H31" i="10"/>
  <c r="H29" i="10"/>
  <c r="H12" i="10"/>
  <c r="H23" i="10"/>
  <c r="H21" i="10"/>
  <c r="H15" i="10"/>
  <c r="H8" i="10"/>
  <c r="H6" i="10"/>
  <c r="N9" i="6"/>
  <c r="N25" i="10"/>
  <c r="N32" i="10"/>
  <c r="N31" i="10"/>
  <c r="N29" i="10"/>
  <c r="N28" i="10"/>
  <c r="N23" i="10"/>
  <c r="N21" i="10"/>
  <c r="N12" i="10"/>
  <c r="N10" i="10"/>
  <c r="N8" i="10"/>
  <c r="N6" i="10"/>
  <c r="M31" i="10" l="1"/>
  <c r="M29" i="10"/>
  <c r="M23" i="10"/>
  <c r="M21" i="10"/>
  <c r="M12" i="10"/>
  <c r="M8" i="10"/>
  <c r="M10" i="10"/>
  <c r="M6" i="10"/>
  <c r="L31" i="10"/>
  <c r="L29" i="10"/>
  <c r="L12" i="10"/>
  <c r="L23" i="10"/>
  <c r="L21" i="10"/>
  <c r="L10" i="10"/>
  <c r="L8" i="10" l="1"/>
  <c r="L6" i="10"/>
  <c r="G12" i="10" l="1"/>
  <c r="G32" i="10"/>
  <c r="G31" i="10"/>
  <c r="G29" i="10"/>
  <c r="G23" i="10"/>
  <c r="G21" i="10"/>
  <c r="G15" i="10"/>
  <c r="G8" i="10"/>
  <c r="G10" i="10"/>
  <c r="G6" i="10"/>
  <c r="D29" i="10"/>
  <c r="D32" i="10"/>
  <c r="D31" i="10"/>
  <c r="D23" i="10"/>
  <c r="D21" i="10"/>
  <c r="D12" i="10"/>
  <c r="D8" i="10"/>
  <c r="D10" i="10"/>
  <c r="D6" i="10"/>
  <c r="J31" i="10"/>
  <c r="J29" i="10"/>
  <c r="J23" i="10"/>
  <c r="J21" i="10"/>
  <c r="J15" i="10"/>
  <c r="J12" i="10"/>
  <c r="J10" i="10"/>
  <c r="J11" i="10" s="1"/>
  <c r="J8" i="10"/>
  <c r="J6" i="10"/>
  <c r="E31" i="10"/>
  <c r="E29" i="10"/>
  <c r="E23" i="10"/>
  <c r="E21" i="10"/>
  <c r="E12" i="10"/>
  <c r="E10" i="10"/>
  <c r="E8" i="10"/>
  <c r="I31" i="10"/>
  <c r="I29" i="10"/>
  <c r="I23" i="10"/>
  <c r="I21" i="10"/>
  <c r="I12" i="10"/>
  <c r="I8" i="10"/>
  <c r="I6" i="10"/>
  <c r="J13" i="9"/>
  <c r="E9" i="9" l="1"/>
  <c r="E6" i="10"/>
  <c r="P34" i="11"/>
  <c r="P33" i="11"/>
  <c r="P30" i="11"/>
  <c r="P29" i="11"/>
  <c r="P27" i="11"/>
  <c r="P25" i="11"/>
  <c r="P23" i="11"/>
  <c r="K18" i="11"/>
  <c r="J18" i="11"/>
  <c r="H18" i="11"/>
  <c r="G18" i="11"/>
  <c r="C18" i="11"/>
  <c r="P17" i="11"/>
  <c r="P14" i="11"/>
  <c r="N13" i="11"/>
  <c r="M13" i="11"/>
  <c r="K13" i="11"/>
  <c r="J13" i="11"/>
  <c r="G13" i="11"/>
  <c r="E13" i="11"/>
  <c r="D13" i="11"/>
  <c r="C13" i="11"/>
  <c r="P12" i="11"/>
  <c r="P13" i="11" s="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P10" i="11"/>
  <c r="P8" i="11"/>
  <c r="O7" i="11"/>
  <c r="O9" i="11" s="1"/>
  <c r="N7" i="11"/>
  <c r="N9" i="11" s="1"/>
  <c r="M7" i="11"/>
  <c r="M9" i="11" s="1"/>
  <c r="L7" i="11"/>
  <c r="L9" i="11" s="1"/>
  <c r="K7" i="11"/>
  <c r="K9" i="11" s="1"/>
  <c r="K28" i="11" s="1"/>
  <c r="J7" i="11"/>
  <c r="J9" i="11" s="1"/>
  <c r="I7" i="11"/>
  <c r="I9" i="11" s="1"/>
  <c r="H7" i="11"/>
  <c r="H9" i="11" s="1"/>
  <c r="H7" i="10" s="1"/>
  <c r="G7" i="11"/>
  <c r="G9" i="11" s="1"/>
  <c r="G7" i="10" s="1"/>
  <c r="F7" i="11"/>
  <c r="F9" i="11" s="1"/>
  <c r="F28" i="11" s="1"/>
  <c r="E7" i="11"/>
  <c r="E9" i="11" s="1"/>
  <c r="D7" i="11"/>
  <c r="D9" i="11" s="1"/>
  <c r="C7" i="11"/>
  <c r="C9" i="11" s="1"/>
  <c r="P6" i="11"/>
  <c r="P11" i="11" l="1"/>
  <c r="E28" i="9"/>
  <c r="E7" i="10"/>
  <c r="P18" i="11"/>
  <c r="C26" i="11"/>
  <c r="C24" i="11"/>
  <c r="C15" i="11"/>
  <c r="D26" i="11"/>
  <c r="D24" i="11"/>
  <c r="D15" i="11"/>
  <c r="E26" i="11"/>
  <c r="E24" i="11"/>
  <c r="E15" i="11"/>
  <c r="F26" i="11"/>
  <c r="F24" i="11"/>
  <c r="F15" i="11"/>
  <c r="G26" i="11"/>
  <c r="G24" i="11"/>
  <c r="G15" i="11"/>
  <c r="H26" i="11"/>
  <c r="H24" i="11"/>
  <c r="H15" i="11"/>
  <c r="I26" i="11"/>
  <c r="I24" i="11"/>
  <c r="I15" i="11"/>
  <c r="J26" i="11"/>
  <c r="J24" i="11"/>
  <c r="J15" i="11"/>
  <c r="K26" i="11"/>
  <c r="K24" i="11"/>
  <c r="K15" i="11"/>
  <c r="L26" i="11"/>
  <c r="L24" i="11"/>
  <c r="L15" i="11"/>
  <c r="M26" i="11"/>
  <c r="M24" i="11"/>
  <c r="M15" i="11"/>
  <c r="N28" i="11"/>
  <c r="N26" i="11"/>
  <c r="N24" i="11"/>
  <c r="N15" i="11"/>
  <c r="O28" i="11"/>
  <c r="O26" i="11"/>
  <c r="O24" i="11"/>
  <c r="O15" i="11"/>
  <c r="P7" i="11"/>
  <c r="P9" i="11" s="1"/>
  <c r="P15" i="11" s="1"/>
  <c r="P28" i="11" l="1"/>
  <c r="P26" i="11"/>
  <c r="P24" i="11"/>
  <c r="P32" i="10" l="1"/>
  <c r="P31" i="10"/>
  <c r="P29" i="10"/>
  <c r="P28" i="10"/>
  <c r="P27" i="10"/>
  <c r="P25" i="10"/>
  <c r="H24" i="10"/>
  <c r="G24" i="10"/>
  <c r="E24" i="10"/>
  <c r="P23" i="10"/>
  <c r="H22" i="10"/>
  <c r="G22" i="10"/>
  <c r="E22" i="10"/>
  <c r="P21" i="10"/>
  <c r="K16" i="10"/>
  <c r="J16" i="10"/>
  <c r="H16" i="10"/>
  <c r="G16" i="10"/>
  <c r="C16" i="10"/>
  <c r="P15" i="10"/>
  <c r="H13" i="10"/>
  <c r="G13" i="10"/>
  <c r="E13" i="10"/>
  <c r="P12" i="10"/>
  <c r="O11" i="10"/>
  <c r="N11" i="10"/>
  <c r="M11" i="10"/>
  <c r="L11" i="10"/>
  <c r="K11" i="10"/>
  <c r="G11" i="10"/>
  <c r="E11" i="10"/>
  <c r="D11" i="10"/>
  <c r="C11" i="10"/>
  <c r="P10" i="10"/>
  <c r="P11" i="10" s="1"/>
  <c r="O9" i="10"/>
  <c r="N9" i="10"/>
  <c r="M9" i="10"/>
  <c r="L9" i="10"/>
  <c r="K9" i="10"/>
  <c r="J9" i="10"/>
  <c r="I9" i="10"/>
  <c r="H9" i="10"/>
  <c r="G9" i="10"/>
  <c r="F9" i="10"/>
  <c r="E9" i="10"/>
  <c r="D9" i="10"/>
  <c r="C9" i="10"/>
  <c r="P8" i="10"/>
  <c r="P6" i="10"/>
  <c r="P34" i="9"/>
  <c r="P33" i="9"/>
  <c r="P31" i="9"/>
  <c r="P30" i="9"/>
  <c r="P29" i="9"/>
  <c r="P27" i="9"/>
  <c r="H26" i="9"/>
  <c r="G26" i="9"/>
  <c r="E26" i="9"/>
  <c r="P25" i="9"/>
  <c r="H24" i="9"/>
  <c r="G24" i="9"/>
  <c r="E24" i="9"/>
  <c r="P23" i="9"/>
  <c r="K18" i="9"/>
  <c r="J18" i="9"/>
  <c r="H18" i="9"/>
  <c r="G18" i="9"/>
  <c r="C18" i="9"/>
  <c r="P17" i="9"/>
  <c r="H15" i="9"/>
  <c r="G15" i="9"/>
  <c r="E15" i="9"/>
  <c r="P14" i="9"/>
  <c r="N13" i="9"/>
  <c r="M13" i="9"/>
  <c r="K13" i="9"/>
  <c r="G13" i="9"/>
  <c r="E13" i="9"/>
  <c r="D13" i="9"/>
  <c r="C13" i="9"/>
  <c r="P12" i="9"/>
  <c r="P13" i="9" s="1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P10" i="9"/>
  <c r="P8" i="9"/>
  <c r="O7" i="9"/>
  <c r="O9" i="9" s="1"/>
  <c r="O7" i="10" s="1"/>
  <c r="O24" i="10" s="1"/>
  <c r="N7" i="9"/>
  <c r="N9" i="9" s="1"/>
  <c r="N7" i="10" s="1"/>
  <c r="N26" i="10" s="1"/>
  <c r="M7" i="9"/>
  <c r="M9" i="9" s="1"/>
  <c r="M24" i="9" s="1"/>
  <c r="L7" i="9"/>
  <c r="L9" i="9" s="1"/>
  <c r="L24" i="9" s="1"/>
  <c r="K7" i="9"/>
  <c r="K9" i="9" s="1"/>
  <c r="K7" i="10" s="1"/>
  <c r="K22" i="10" s="1"/>
  <c r="J7" i="9"/>
  <c r="J9" i="9" s="1"/>
  <c r="I7" i="9"/>
  <c r="I9" i="9" s="1"/>
  <c r="I24" i="9" s="1"/>
  <c r="H7" i="9"/>
  <c r="G7" i="9"/>
  <c r="F7" i="9"/>
  <c r="F9" i="9" s="1"/>
  <c r="D7" i="9"/>
  <c r="D9" i="9" s="1"/>
  <c r="C7" i="9"/>
  <c r="P6" i="9"/>
  <c r="M15" i="9" l="1"/>
  <c r="M26" i="9"/>
  <c r="I15" i="9"/>
  <c r="L15" i="9"/>
  <c r="I26" i="9"/>
  <c r="J28" i="9"/>
  <c r="J7" i="10"/>
  <c r="K15" i="9"/>
  <c r="K24" i="9"/>
  <c r="O28" i="9"/>
  <c r="K24" i="10"/>
  <c r="J26" i="9"/>
  <c r="O26" i="9"/>
  <c r="O13" i="10"/>
  <c r="O22" i="10"/>
  <c r="K26" i="10"/>
  <c r="K26" i="9"/>
  <c r="K13" i="10"/>
  <c r="O26" i="10"/>
  <c r="L28" i="9"/>
  <c r="L7" i="10"/>
  <c r="I28" i="9"/>
  <c r="I7" i="10"/>
  <c r="M28" i="9"/>
  <c r="M7" i="10"/>
  <c r="N28" i="9"/>
  <c r="J15" i="9"/>
  <c r="O15" i="9"/>
  <c r="J24" i="9"/>
  <c r="O24" i="9"/>
  <c r="L26" i="9"/>
  <c r="K28" i="9"/>
  <c r="P7" i="9"/>
  <c r="C9" i="9"/>
  <c r="P9" i="9" s="1"/>
  <c r="P24" i="9" s="1"/>
  <c r="D26" i="9"/>
  <c r="D28" i="9"/>
  <c r="D7" i="10"/>
  <c r="D15" i="9"/>
  <c r="D24" i="9"/>
  <c r="P16" i="10"/>
  <c r="P9" i="10"/>
  <c r="P18" i="9"/>
  <c r="P11" i="9"/>
  <c r="N13" i="10"/>
  <c r="N22" i="10"/>
  <c r="N24" i="10"/>
  <c r="F28" i="9"/>
  <c r="F26" i="9"/>
  <c r="F24" i="9"/>
  <c r="F15" i="9"/>
  <c r="N15" i="9"/>
  <c r="N24" i="9"/>
  <c r="N26" i="9"/>
  <c r="I11" i="5"/>
  <c r="I13" i="5"/>
  <c r="M13" i="5" s="1"/>
  <c r="I15" i="5"/>
  <c r="M15" i="5" s="1"/>
  <c r="H16" i="5"/>
  <c r="I17" i="5"/>
  <c r="I19" i="5"/>
  <c r="M19" i="5" s="1"/>
  <c r="H20" i="5"/>
  <c r="I21" i="5"/>
  <c r="M21" i="5" s="1"/>
  <c r="H22" i="5"/>
  <c r="I26" i="5"/>
  <c r="M26" i="5" s="1"/>
  <c r="H27" i="5"/>
  <c r="M31" i="5"/>
  <c r="I33" i="5"/>
  <c r="M33" i="5" s="1"/>
  <c r="I34" i="5"/>
  <c r="M34" i="5" s="1"/>
  <c r="I35" i="5"/>
  <c r="M35" i="5" s="1"/>
  <c r="P28" i="9" l="1"/>
  <c r="M9" i="5"/>
  <c r="I10" i="5"/>
  <c r="J22" i="5"/>
  <c r="K17" i="5"/>
  <c r="M8" i="5"/>
  <c r="M17" i="5"/>
  <c r="M27" i="5" s="1"/>
  <c r="I12" i="5"/>
  <c r="M11" i="5"/>
  <c r="M12" i="5" s="1"/>
  <c r="I27" i="5"/>
  <c r="I22" i="5"/>
  <c r="I20" i="5"/>
  <c r="I16" i="5"/>
  <c r="P15" i="9"/>
  <c r="I24" i="10"/>
  <c r="I22" i="10"/>
  <c r="I13" i="10"/>
  <c r="P26" i="9"/>
  <c r="J24" i="10"/>
  <c r="J22" i="10"/>
  <c r="J13" i="10"/>
  <c r="M24" i="10"/>
  <c r="M22" i="10"/>
  <c r="M13" i="10"/>
  <c r="L22" i="10"/>
  <c r="L13" i="10"/>
  <c r="L24" i="10"/>
  <c r="I14" i="5"/>
  <c r="C28" i="9"/>
  <c r="C7" i="10"/>
  <c r="C26" i="9"/>
  <c r="C24" i="9"/>
  <c r="C15" i="9"/>
  <c r="D24" i="10"/>
  <c r="D22" i="10"/>
  <c r="D13" i="10"/>
  <c r="J20" i="5"/>
  <c r="J27" i="5"/>
  <c r="C28" i="7"/>
  <c r="M10" i="5" l="1"/>
  <c r="M22" i="5"/>
  <c r="M16" i="5"/>
  <c r="M14" i="5"/>
  <c r="K20" i="5"/>
  <c r="K22" i="5"/>
  <c r="K27" i="5"/>
  <c r="M20" i="5"/>
  <c r="C24" i="10"/>
  <c r="C22" i="10"/>
  <c r="C13" i="10"/>
  <c r="C12" i="7"/>
  <c r="F25" i="7" l="1"/>
  <c r="F32" i="7"/>
  <c r="F31" i="7"/>
  <c r="F29" i="7"/>
  <c r="F28" i="7"/>
  <c r="F27" i="7"/>
  <c r="F23" i="7"/>
  <c r="F21" i="7"/>
  <c r="F12" i="7"/>
  <c r="F10" i="7"/>
  <c r="F8" i="7"/>
  <c r="F6" i="7"/>
  <c r="F9" i="7" l="1"/>
  <c r="F11" i="7"/>
  <c r="P31" i="6"/>
  <c r="P10" i="6"/>
  <c r="C32" i="7"/>
  <c r="C31" i="7"/>
  <c r="C29" i="7"/>
  <c r="C27" i="7"/>
  <c r="C23" i="7"/>
  <c r="C21" i="7"/>
  <c r="C15" i="7"/>
  <c r="C10" i="7"/>
  <c r="C8" i="7"/>
  <c r="C6" i="7"/>
  <c r="G12" i="7" l="1"/>
  <c r="N32" i="7"/>
  <c r="N28" i="7"/>
  <c r="O25" i="7"/>
  <c r="N31" i="7"/>
  <c r="N29" i="7"/>
  <c r="N23" i="7"/>
  <c r="N21" i="7"/>
  <c r="N12" i="7"/>
  <c r="N10" i="7"/>
  <c r="N8" i="7"/>
  <c r="N6" i="7"/>
  <c r="N9" i="7" l="1"/>
  <c r="N11" i="7"/>
  <c r="D12" i="7"/>
  <c r="D6" i="7"/>
  <c r="D32" i="7"/>
  <c r="D31" i="7"/>
  <c r="D29" i="7"/>
  <c r="D28" i="7"/>
  <c r="D23" i="7"/>
  <c r="D21" i="7"/>
  <c r="D10" i="7"/>
  <c r="D8" i="7"/>
  <c r="D9" i="7" s="1"/>
  <c r="O27" i="7"/>
  <c r="O32" i="7"/>
  <c r="O31" i="7"/>
  <c r="O29" i="7"/>
  <c r="O28" i="7"/>
  <c r="O23" i="7"/>
  <c r="O21" i="7"/>
  <c r="O12" i="7"/>
  <c r="O10" i="7"/>
  <c r="O8" i="7"/>
  <c r="O6" i="7"/>
  <c r="O13" i="6"/>
  <c r="O9" i="7" l="1"/>
  <c r="D11" i="7"/>
  <c r="O11" i="7"/>
  <c r="E32" i="7"/>
  <c r="E31" i="7"/>
  <c r="E29" i="7"/>
  <c r="E27" i="7"/>
  <c r="E23" i="7"/>
  <c r="E21" i="7"/>
  <c r="E12" i="7"/>
  <c r="E13" i="6"/>
  <c r="E10" i="7"/>
  <c r="E8" i="7"/>
  <c r="E6" i="7"/>
  <c r="K32" i="7"/>
  <c r="K28" i="7"/>
  <c r="K31" i="7"/>
  <c r="K29" i="7"/>
  <c r="K25" i="7"/>
  <c r="P25" i="7" s="1"/>
  <c r="K23" i="7"/>
  <c r="K21" i="7"/>
  <c r="K15" i="7"/>
  <c r="K12" i="7"/>
  <c r="K10" i="7"/>
  <c r="K8" i="7"/>
  <c r="K6" i="7"/>
  <c r="K28" i="6"/>
  <c r="L31" i="7"/>
  <c r="L29" i="7"/>
  <c r="L23" i="7"/>
  <c r="L21" i="7"/>
  <c r="L12" i="7"/>
  <c r="L10" i="7"/>
  <c r="L13" i="6"/>
  <c r="L8" i="7"/>
  <c r="L6" i="7"/>
  <c r="H31" i="7"/>
  <c r="H29" i="7"/>
  <c r="H12" i="7"/>
  <c r="H23" i="7"/>
  <c r="H21" i="7"/>
  <c r="H8" i="7"/>
  <c r="H6" i="7"/>
  <c r="M31" i="7"/>
  <c r="M29" i="7"/>
  <c r="M12" i="7"/>
  <c r="M23" i="7"/>
  <c r="M21" i="7"/>
  <c r="M10" i="7"/>
  <c r="M8" i="7"/>
  <c r="M6" i="7"/>
  <c r="J31" i="7"/>
  <c r="J29" i="7"/>
  <c r="J12" i="7"/>
  <c r="J27" i="7"/>
  <c r="J23" i="7"/>
  <c r="J21" i="7"/>
  <c r="J15" i="7"/>
  <c r="J10" i="7"/>
  <c r="J8" i="7"/>
  <c r="J6" i="7"/>
  <c r="I12" i="7"/>
  <c r="I32" i="7"/>
  <c r="I31" i="7"/>
  <c r="I29" i="7"/>
  <c r="I28" i="7"/>
  <c r="I23" i="7"/>
  <c r="I21" i="7"/>
  <c r="I10" i="7"/>
  <c r="I8" i="7"/>
  <c r="I6" i="7"/>
  <c r="G32" i="7"/>
  <c r="G31" i="7"/>
  <c r="G29" i="7"/>
  <c r="G23" i="7"/>
  <c r="G21" i="7"/>
  <c r="G27" i="7"/>
  <c r="G15" i="7"/>
  <c r="G10" i="7"/>
  <c r="G8" i="7"/>
  <c r="G6" i="7"/>
  <c r="M32" i="7"/>
  <c r="L32" i="7"/>
  <c r="J32" i="7"/>
  <c r="H32" i="7"/>
  <c r="M28" i="7"/>
  <c r="L28" i="7"/>
  <c r="J28" i="7"/>
  <c r="H28" i="7"/>
  <c r="G28" i="7"/>
  <c r="E28" i="7"/>
  <c r="P28" i="7"/>
  <c r="H15" i="7"/>
  <c r="H10" i="7"/>
  <c r="C9" i="7"/>
  <c r="P32" i="7" l="1"/>
  <c r="E9" i="7"/>
  <c r="L11" i="7"/>
  <c r="P27" i="7"/>
  <c r="P31" i="7"/>
  <c r="P6" i="7"/>
  <c r="P8" i="7"/>
  <c r="I11" i="7"/>
  <c r="I9" i="7"/>
  <c r="H9" i="7"/>
  <c r="J9" i="7"/>
  <c r="K9" i="7"/>
  <c r="L9" i="7"/>
  <c r="M9" i="7"/>
  <c r="C11" i="7"/>
  <c r="E11" i="7"/>
  <c r="G11" i="7"/>
  <c r="H11" i="7"/>
  <c r="J11" i="7"/>
  <c r="K11" i="7"/>
  <c r="M11" i="7"/>
  <c r="P10" i="7"/>
  <c r="P12" i="7"/>
  <c r="P15" i="7"/>
  <c r="P21" i="7"/>
  <c r="P23" i="7"/>
  <c r="P9" i="7" l="1"/>
  <c r="P11" i="7"/>
  <c r="O7" i="7"/>
  <c r="N7" i="7"/>
  <c r="M7" i="7"/>
  <c r="L7" i="7"/>
  <c r="K7" i="7"/>
  <c r="J7" i="7"/>
  <c r="I7" i="7"/>
  <c r="H7" i="7"/>
  <c r="G7" i="7"/>
  <c r="E7" i="7"/>
  <c r="D7" i="7"/>
  <c r="C7" i="7"/>
  <c r="P34" i="6"/>
  <c r="P33" i="6"/>
  <c r="P30" i="6"/>
  <c r="P29" i="6"/>
  <c r="P27" i="6"/>
  <c r="P25" i="6"/>
  <c r="P23" i="6"/>
  <c r="K18" i="6"/>
  <c r="J18" i="6"/>
  <c r="H18" i="6"/>
  <c r="G18" i="6"/>
  <c r="C18" i="6"/>
  <c r="P17" i="6"/>
  <c r="P14" i="6"/>
  <c r="N13" i="6"/>
  <c r="M13" i="6"/>
  <c r="K13" i="6"/>
  <c r="G13" i="6"/>
  <c r="D13" i="6"/>
  <c r="C13" i="6"/>
  <c r="P12" i="6"/>
  <c r="P13" i="6" s="1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P8" i="6"/>
  <c r="O7" i="6"/>
  <c r="N7" i="6"/>
  <c r="M7" i="6"/>
  <c r="L7" i="6"/>
  <c r="K7" i="6"/>
  <c r="J7" i="6"/>
  <c r="I7" i="6"/>
  <c r="H7" i="6"/>
  <c r="G7" i="6"/>
  <c r="F7" i="6"/>
  <c r="F9" i="6" s="1"/>
  <c r="E7" i="6"/>
  <c r="D7" i="6"/>
  <c r="C7" i="6"/>
  <c r="P6" i="6"/>
  <c r="F7" i="7" l="1"/>
  <c r="P7" i="7" s="1"/>
  <c r="C16" i="7"/>
  <c r="C22" i="7"/>
  <c r="C13" i="7"/>
  <c r="C24" i="7"/>
  <c r="P9" i="6"/>
  <c r="F7" i="10"/>
  <c r="F28" i="6"/>
  <c r="D16" i="7"/>
  <c r="D13" i="7"/>
  <c r="D22" i="7"/>
  <c r="D24" i="7"/>
  <c r="E13" i="7"/>
  <c r="E22" i="7"/>
  <c r="E24" i="7"/>
  <c r="G16" i="7"/>
  <c r="G13" i="7"/>
  <c r="G22" i="7"/>
  <c r="G24" i="7"/>
  <c r="H13" i="7"/>
  <c r="H16" i="7"/>
  <c r="H22" i="7"/>
  <c r="H24" i="7"/>
  <c r="I13" i="7"/>
  <c r="I22" i="7"/>
  <c r="I24" i="7"/>
  <c r="J13" i="7"/>
  <c r="J16" i="7"/>
  <c r="J22" i="7"/>
  <c r="J24" i="7"/>
  <c r="K26" i="7"/>
  <c r="K13" i="7"/>
  <c r="K16" i="7"/>
  <c r="K22" i="7"/>
  <c r="K24" i="7"/>
  <c r="L13" i="7"/>
  <c r="L22" i="7"/>
  <c r="L24" i="7"/>
  <c r="N26" i="7"/>
  <c r="N13" i="7"/>
  <c r="N22" i="7"/>
  <c r="N24" i="7"/>
  <c r="O26" i="7"/>
  <c r="O24" i="7"/>
  <c r="O13" i="7"/>
  <c r="O22" i="7"/>
  <c r="M13" i="7"/>
  <c r="M22" i="7"/>
  <c r="M24" i="7"/>
  <c r="P18" i="6"/>
  <c r="P11" i="6"/>
  <c r="C26" i="6"/>
  <c r="C24" i="6"/>
  <c r="C15" i="6"/>
  <c r="D26" i="6"/>
  <c r="D24" i="6"/>
  <c r="D15" i="6"/>
  <c r="E26" i="6"/>
  <c r="E24" i="6"/>
  <c r="E15" i="6"/>
  <c r="F26" i="6"/>
  <c r="F24" i="6"/>
  <c r="F15" i="6"/>
  <c r="G26" i="6"/>
  <c r="G24" i="6"/>
  <c r="G15" i="6"/>
  <c r="H26" i="6"/>
  <c r="H24" i="6"/>
  <c r="H15" i="6"/>
  <c r="I26" i="6"/>
  <c r="I24" i="6"/>
  <c r="I15" i="6"/>
  <c r="J26" i="6"/>
  <c r="J24" i="6"/>
  <c r="J15" i="6"/>
  <c r="K26" i="6"/>
  <c r="K24" i="6"/>
  <c r="K15" i="6"/>
  <c r="L26" i="6"/>
  <c r="L24" i="6"/>
  <c r="L15" i="6"/>
  <c r="M26" i="6"/>
  <c r="M24" i="6"/>
  <c r="M15" i="6"/>
  <c r="N28" i="6"/>
  <c r="N26" i="6"/>
  <c r="N24" i="6"/>
  <c r="N15" i="6"/>
  <c r="O28" i="6"/>
  <c r="O26" i="6"/>
  <c r="O24" i="6"/>
  <c r="O15" i="6"/>
  <c r="P7" i="6"/>
  <c r="P15" i="6" l="1"/>
  <c r="F24" i="10"/>
  <c r="F22" i="10"/>
  <c r="F13" i="10"/>
  <c r="F26" i="10"/>
  <c r="P7" i="10"/>
  <c r="F24" i="7"/>
  <c r="F26" i="7"/>
  <c r="P26" i="7" s="1"/>
  <c r="F22" i="7"/>
  <c r="F13" i="7"/>
  <c r="P24" i="7"/>
  <c r="P22" i="7"/>
  <c r="P16" i="7"/>
  <c r="P13" i="7"/>
  <c r="P28" i="6"/>
  <c r="P26" i="6"/>
  <c r="P24" i="6"/>
  <c r="P13" i="10" l="1"/>
  <c r="P22" i="10"/>
  <c r="P24" i="10"/>
  <c r="P26" i="10"/>
  <c r="G9" i="7" l="1"/>
</calcChain>
</file>

<file path=xl/sharedStrings.xml><?xml version="1.0" encoding="utf-8"?>
<sst xmlns="http://schemas.openxmlformats.org/spreadsheetml/2006/main" count="799" uniqueCount="104">
  <si>
    <t>СТАТИСТИЧЕСКИЕ ДАННЫЕ</t>
  </si>
  <si>
    <t>о работе с обращениями граждан  муниципального образования Темрюкский район</t>
  </si>
  <si>
    <t>Темрюкское городское поселение</t>
  </si>
  <si>
    <t>Ахтанизовское сельское поселение</t>
  </si>
  <si>
    <t>Вышестеблиевское сельское поселение</t>
  </si>
  <si>
    <t>Голубицкое сельское поселение</t>
  </si>
  <si>
    <t>Запорожское сельское поселение</t>
  </si>
  <si>
    <t>Краснострельское сельское поселение</t>
  </si>
  <si>
    <t>Курчанское сельское поселение</t>
  </si>
  <si>
    <t>Сенное сельское поселение</t>
  </si>
  <si>
    <t>Старотитаровское сельское поселение</t>
  </si>
  <si>
    <t>Таманское сельское поселение</t>
  </si>
  <si>
    <t>Новотаманское сельское поселение</t>
  </si>
  <si>
    <t>Фонталовское сельское поселение</t>
  </si>
  <si>
    <t>Всего</t>
  </si>
  <si>
    <t>Поступило письменных обращений</t>
  </si>
  <si>
    <t>кол.</t>
  </si>
  <si>
    <t>Из них: рассмотрено</t>
  </si>
  <si>
    <t>Взято на контроль</t>
  </si>
  <si>
    <t>(в.ч. контроль администрации края)</t>
  </si>
  <si>
    <t>(Кол.) %</t>
  </si>
  <si>
    <t>Проверено комиссионно с выездом на место</t>
  </si>
  <si>
    <t>(Кол.)%</t>
  </si>
  <si>
    <t xml:space="preserve">Рассмотрено с нарушением установленных сроков </t>
  </si>
  <si>
    <t>(Кол)%</t>
  </si>
  <si>
    <t>-</t>
  </si>
  <si>
    <t>Поступило повторно</t>
  </si>
  <si>
    <t>%</t>
  </si>
  <si>
    <t>Сколько выявлено случаев  волокиты либо нарушений прав и законных интересов заявителей</t>
  </si>
  <si>
    <t>КОЛ.</t>
  </si>
  <si>
    <t>Наказаны ли виновные</t>
  </si>
  <si>
    <t>ЧЕЛ.</t>
  </si>
  <si>
    <t>Результаты рассмотрения:</t>
  </si>
  <si>
    <t>- Удовлетворено</t>
  </si>
  <si>
    <t>- Разъяснено</t>
  </si>
  <si>
    <t>- Отказано</t>
  </si>
  <si>
    <t>В работе</t>
  </si>
  <si>
    <t>Принято граждан в общественной приемной</t>
  </si>
  <si>
    <t>Принято граждан на личных приемах (руководством)</t>
  </si>
  <si>
    <t>В том числе:</t>
  </si>
  <si>
    <t>Главой муниципального образования</t>
  </si>
  <si>
    <t>Принято звонков по телефону «Горячей  линии»</t>
  </si>
  <si>
    <t>Администрация  МОТР</t>
  </si>
  <si>
    <t>чел.</t>
  </si>
  <si>
    <t>за 9 месяцев 2013 года.</t>
  </si>
  <si>
    <t>(кол)%</t>
  </si>
  <si>
    <t>(кол.)%</t>
  </si>
  <si>
    <t>Рассмотрено всего обращений за 1 кв. 2014г. и за 4 кв. 2013г.</t>
  </si>
  <si>
    <t>Администрация МОТР</t>
  </si>
  <si>
    <t>1 квартал</t>
  </si>
  <si>
    <t>2 квартал</t>
  </si>
  <si>
    <t>1 полугодие</t>
  </si>
  <si>
    <t>3 квартал</t>
  </si>
  <si>
    <t>9 месяцев</t>
  </si>
  <si>
    <t xml:space="preserve">Поступило письменных обращений </t>
  </si>
  <si>
    <t>из них:</t>
  </si>
  <si>
    <t>№</t>
  </si>
  <si>
    <t>1.</t>
  </si>
  <si>
    <t>1.1</t>
  </si>
  <si>
    <t>2.</t>
  </si>
  <si>
    <t>3.</t>
  </si>
  <si>
    <t>3.1</t>
  </si>
  <si>
    <t>3.2</t>
  </si>
  <si>
    <t>3.3</t>
  </si>
  <si>
    <t>4.</t>
  </si>
  <si>
    <t>5.</t>
  </si>
  <si>
    <t>6.</t>
  </si>
  <si>
    <t>7.</t>
  </si>
  <si>
    <t>7.1</t>
  </si>
  <si>
    <t>8.</t>
  </si>
  <si>
    <t>9.</t>
  </si>
  <si>
    <t>за 2 квартал 2014 года.</t>
  </si>
  <si>
    <t>Из них: рассмотрено за 2 квартал</t>
  </si>
  <si>
    <t xml:space="preserve">В работе за 1 квартал 2013г. рассмотрено </t>
  </si>
  <si>
    <t>Рассмотрено всего обращений за 2 кв. 2014г. и за 1 кв. 2014г.</t>
  </si>
  <si>
    <t>за 1 квартал 2014 года.</t>
  </si>
  <si>
    <t>Поступило письменных обращений за 1 квартал2014</t>
  </si>
  <si>
    <t>Из них: рассмотрено за 1 квартал</t>
  </si>
  <si>
    <t xml:space="preserve">В работе за 4 квартал 2013г. рассмотрено </t>
  </si>
  <si>
    <t>за 1 полугодие 2014 года.</t>
  </si>
  <si>
    <t>Поступило письменных обращений за 2 квартал 2014</t>
  </si>
  <si>
    <t>Рассмотрено всего обращений за 1 кв. 2014г. и 2 кв. 2014г.</t>
  </si>
  <si>
    <t>за 3 квартал 2014 года.</t>
  </si>
  <si>
    <t>за 9 месяцев 2014 года.</t>
  </si>
  <si>
    <t>Из них: рассмотрено за 3 квартал</t>
  </si>
  <si>
    <t>Поступило письменных обращений за 3 квартал 2014</t>
  </si>
  <si>
    <t xml:space="preserve">В работе за 2 квартал 2014г. рассмотрено </t>
  </si>
  <si>
    <t>Рассмотрено всего обращений за 3 кв. 2014г. и за 2 кв. 2014г.</t>
  </si>
  <si>
    <t>Поступило письменных обращений за 9 месяцев 2014</t>
  </si>
  <si>
    <t xml:space="preserve">Рассмотрено всего обращений за 9 месяцев. 2014г. </t>
  </si>
  <si>
    <t>4 квартал</t>
  </si>
  <si>
    <t>12 месяцев</t>
  </si>
  <si>
    <t>0</t>
  </si>
  <si>
    <t>в работ за предыдущий квартал</t>
  </si>
  <si>
    <t>8.1</t>
  </si>
  <si>
    <t>10.</t>
  </si>
  <si>
    <t>Главой  поселения</t>
  </si>
  <si>
    <t>январь</t>
  </si>
  <si>
    <t>февраль</t>
  </si>
  <si>
    <t>март</t>
  </si>
  <si>
    <r>
      <t xml:space="preserve">о работе с обращениями граждан  в администрации </t>
    </r>
    <r>
      <rPr>
        <b/>
        <sz val="12"/>
        <color theme="1"/>
        <rFont val="Times New Roman"/>
        <family val="1"/>
        <charset val="204"/>
      </rPr>
      <t>Темрюкского городского поселения</t>
    </r>
    <r>
      <rPr>
        <sz val="12"/>
        <color theme="1"/>
        <rFont val="Times New Roman"/>
        <family val="1"/>
        <charset val="204"/>
      </rPr>
      <t xml:space="preserve"> муниципального образования Темрюкский район</t>
    </r>
  </si>
  <si>
    <t xml:space="preserve">в том числе из администрации  МО ТР </t>
  </si>
  <si>
    <t>за 2 квартал  2019 года.</t>
  </si>
  <si>
    <t xml:space="preserve">Рассмотрено всего обращений:                   за прдыдущий кв. 2019г.(в работе)и   отчетный  квартал 2019г. находящихся в работе на момент отчета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</si>
</sst>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58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sz val="8"/>
      <color theme="1"/>
      <name val="Georgia"/>
      <family val="1"/>
      <charset val="204"/>
    </font>
    <font>
      <b/>
      <sz val="9"/>
      <color theme="1"/>
      <name val="Georgia"/>
      <family val="1"/>
      <charset val="204"/>
    </font>
    <font>
      <sz val="8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b/>
      <sz val="8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name val="Georgia"/>
      <family val="1"/>
      <charset val="204"/>
    </font>
    <font>
      <b/>
      <sz val="7"/>
      <name val="Georgia"/>
      <family val="1"/>
      <charset val="204"/>
    </font>
    <font>
      <sz val="11"/>
      <name val="Calibri"/>
      <family val="2"/>
      <scheme val="minor"/>
    </font>
    <font>
      <b/>
      <sz val="7"/>
      <color theme="1"/>
      <name val="Georgia"/>
      <family val="1"/>
      <charset val="204"/>
    </font>
    <font>
      <sz val="8"/>
      <color rgb="FFFFC000"/>
      <name val="Times New Roman"/>
      <family val="1"/>
      <charset val="204"/>
    </font>
    <font>
      <sz val="8"/>
      <color rgb="FFFFFF00"/>
      <name val="Times New Roman"/>
      <family val="1"/>
      <charset val="204"/>
    </font>
    <font>
      <b/>
      <sz val="8"/>
      <color rgb="FFFFFF00"/>
      <name val="Times New Roman"/>
      <family val="1"/>
      <charset val="204"/>
    </font>
    <font>
      <sz val="11"/>
      <color rgb="FFFFC000"/>
      <name val="Calibri"/>
      <family val="2"/>
      <scheme val="minor"/>
    </font>
    <font>
      <sz val="6"/>
      <color theme="1"/>
      <name val="Times New Roman"/>
      <family val="1"/>
      <charset val="204"/>
    </font>
    <font>
      <sz val="6"/>
      <color rgb="FFFFC000"/>
      <name val="Times New Roman"/>
      <family val="1"/>
      <charset val="204"/>
    </font>
    <font>
      <sz val="10"/>
      <name val="Arial"/>
      <family val="2"/>
      <charset val="204"/>
    </font>
    <font>
      <sz val="6"/>
      <name val="Times New Roman"/>
      <family val="1"/>
      <charset val="204"/>
    </font>
    <font>
      <b/>
      <sz val="7"/>
      <color rgb="FFFF0000"/>
      <name val="Georgia"/>
      <family val="1"/>
      <charset val="204"/>
    </font>
    <font>
      <sz val="8"/>
      <color rgb="FFFF0000"/>
      <name val="Calibri"/>
      <family val="2"/>
      <scheme val="minor"/>
    </font>
    <font>
      <b/>
      <sz val="7"/>
      <color rgb="FF0070C0"/>
      <name val="Georgia"/>
      <family val="1"/>
      <charset val="204"/>
    </font>
    <font>
      <sz val="8"/>
      <color rgb="FF0070C0"/>
      <name val="Times New Roman"/>
      <family val="1"/>
      <charset val="204"/>
    </font>
    <font>
      <b/>
      <sz val="8"/>
      <color rgb="FF0070C0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7"/>
      <color theme="9" tint="-0.249977111117893"/>
      <name val="Georgia"/>
      <family val="1"/>
      <charset val="204"/>
    </font>
    <font>
      <sz val="8"/>
      <color theme="9" tint="-0.249977111117893"/>
      <name val="Times New Roman"/>
      <family val="1"/>
      <charset val="204"/>
    </font>
    <font>
      <b/>
      <sz val="8"/>
      <color theme="9" tint="-0.249977111117893"/>
      <name val="Times New Roman"/>
      <family val="1"/>
      <charset val="204"/>
    </font>
    <font>
      <sz val="8"/>
      <color theme="9" tint="-0.249977111117893"/>
      <name val="Calibri"/>
      <family val="2"/>
      <scheme val="minor"/>
    </font>
    <font>
      <b/>
      <sz val="7"/>
      <color rgb="FF00B050"/>
      <name val="Georgia"/>
      <family val="1"/>
      <charset val="204"/>
    </font>
    <font>
      <sz val="8"/>
      <color rgb="FF00B050"/>
      <name val="Times New Roman"/>
      <family val="1"/>
      <charset val="204"/>
    </font>
    <font>
      <b/>
      <sz val="8"/>
      <color rgb="FF00B050"/>
      <name val="Times New Roman"/>
      <family val="1"/>
      <charset val="204"/>
    </font>
    <font>
      <b/>
      <sz val="7"/>
      <color theme="5"/>
      <name val="Georgia"/>
      <family val="1"/>
      <charset val="204"/>
    </font>
    <font>
      <sz val="8"/>
      <color theme="5"/>
      <name val="Times New Roman"/>
      <family val="1"/>
      <charset val="204"/>
    </font>
    <font>
      <b/>
      <sz val="8"/>
      <color theme="5"/>
      <name val="Times New Roman"/>
      <family val="1"/>
      <charset val="204"/>
    </font>
    <font>
      <sz val="11"/>
      <color theme="5"/>
      <name val="Calibri"/>
      <family val="2"/>
      <scheme val="minor"/>
    </font>
    <font>
      <b/>
      <sz val="7"/>
      <color rgb="FF7030A0"/>
      <name val="Georgia"/>
      <family val="1"/>
      <charset val="204"/>
    </font>
    <font>
      <sz val="8"/>
      <color rgb="FF7030A0"/>
      <name val="Times New Roman"/>
      <family val="1"/>
      <charset val="204"/>
    </font>
    <font>
      <b/>
      <sz val="8"/>
      <color rgb="FF7030A0"/>
      <name val="Times New Roman"/>
      <family val="1"/>
      <charset val="204"/>
    </font>
    <font>
      <sz val="8"/>
      <color rgb="FF7030A0"/>
      <name val="Calibri"/>
      <family val="2"/>
      <scheme val="minor"/>
    </font>
    <font>
      <b/>
      <sz val="7"/>
      <color rgb="FFC00000"/>
      <name val="Georgia"/>
      <family val="1"/>
      <charset val="204"/>
    </font>
    <font>
      <sz val="8"/>
      <color rgb="FFC00000"/>
      <name val="Times New Roman"/>
      <family val="1"/>
      <charset val="204"/>
    </font>
    <font>
      <b/>
      <sz val="8"/>
      <color rgb="FFC00000"/>
      <name val="Times New Roman"/>
      <family val="1"/>
      <charset val="204"/>
    </font>
    <font>
      <b/>
      <sz val="7"/>
      <color theme="2" tint="-0.499984740745262"/>
      <name val="Georgia"/>
      <family val="1"/>
      <charset val="204"/>
    </font>
    <font>
      <sz val="8"/>
      <color theme="2" tint="-0.499984740745262"/>
      <name val="Times New Roman"/>
      <family val="1"/>
      <charset val="204"/>
    </font>
    <font>
      <b/>
      <sz val="8"/>
      <color theme="2" tint="-0.499984740745262"/>
      <name val="Times New Roman"/>
      <family val="1"/>
      <charset val="204"/>
    </font>
    <font>
      <sz val="11"/>
      <color theme="2" tint="-0.499984740745262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8"/>
      <color theme="0"/>
      <name val="Times New Roman"/>
      <family val="1"/>
      <charset val="204"/>
    </font>
    <font>
      <b/>
      <sz val="8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4" fillId="0" borderId="0"/>
  </cellStyleXfs>
  <cellXfs count="417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0" fillId="0" borderId="6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0" borderId="6" xfId="0" applyFont="1" applyBorder="1" applyAlignment="1">
      <alignment horizontal="center" vertical="center" wrapText="1"/>
    </xf>
    <xf numFmtId="9" fontId="4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9" fontId="5" fillId="0" borderId="6" xfId="0" applyNumberFormat="1" applyFont="1" applyBorder="1" applyAlignment="1">
      <alignment horizontal="center" vertical="center" wrapText="1"/>
    </xf>
    <xf numFmtId="9" fontId="5" fillId="0" borderId="4" xfId="0" applyNumberFormat="1" applyFont="1" applyBorder="1" applyAlignment="1">
      <alignment horizontal="center" vertical="center" wrapText="1"/>
    </xf>
    <xf numFmtId="10" fontId="5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10" fontId="4" fillId="0" borderId="4" xfId="0" applyNumberFormat="1" applyFont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right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4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28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6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164" fontId="4" fillId="0" borderId="34" xfId="0" applyNumberFormat="1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vertical="center" wrapText="1"/>
    </xf>
    <xf numFmtId="0" fontId="9" fillId="0" borderId="21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/>
    <xf numFmtId="0" fontId="4" fillId="0" borderId="1" xfId="0" applyFont="1" applyBorder="1" applyAlignment="1">
      <alignment horizontal="center" vertical="center" wrapText="1"/>
    </xf>
    <xf numFmtId="164" fontId="10" fillId="0" borderId="38" xfId="0" applyNumberFormat="1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164" fontId="10" fillId="0" borderId="40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64" fontId="10" fillId="0" borderId="28" xfId="0" applyNumberFormat="1" applyFont="1" applyBorder="1" applyAlignment="1">
      <alignment horizontal="center" vertical="center" wrapText="1"/>
    </xf>
    <xf numFmtId="0" fontId="4" fillId="0" borderId="41" xfId="0" applyFont="1" applyBorder="1" applyAlignment="1">
      <alignment horizontal="right" vertical="center" wrapText="1"/>
    </xf>
    <xf numFmtId="0" fontId="10" fillId="0" borderId="21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9" fontId="10" fillId="0" borderId="16" xfId="0" applyNumberFormat="1" applyFont="1" applyBorder="1" applyAlignment="1">
      <alignment horizontal="center" vertical="center" wrapText="1"/>
    </xf>
    <xf numFmtId="9" fontId="10" fillId="0" borderId="17" xfId="0" applyNumberFormat="1" applyFont="1" applyBorder="1" applyAlignment="1">
      <alignment horizontal="center" vertical="center" wrapText="1"/>
    </xf>
    <xf numFmtId="0" fontId="16" fillId="0" borderId="12" xfId="0" applyFont="1" applyBorder="1" applyAlignment="1">
      <alignment vertical="top" wrapText="1"/>
    </xf>
    <xf numFmtId="164" fontId="10" fillId="0" borderId="13" xfId="0" applyNumberFormat="1" applyFont="1" applyBorder="1" applyAlignment="1">
      <alignment horizontal="center" vertical="center" wrapText="1"/>
    </xf>
    <xf numFmtId="164" fontId="10" fillId="0" borderId="14" xfId="0" applyNumberFormat="1" applyFont="1" applyBorder="1" applyAlignment="1">
      <alignment horizontal="center" vertical="center" wrapText="1"/>
    </xf>
    <xf numFmtId="164" fontId="10" fillId="0" borderId="25" xfId="0" applyNumberFormat="1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165" fontId="10" fillId="0" borderId="0" xfId="0" applyNumberFormat="1" applyFont="1" applyBorder="1" applyAlignment="1">
      <alignment horizontal="center" vertical="center" wrapText="1"/>
    </xf>
    <xf numFmtId="0" fontId="13" fillId="0" borderId="44" xfId="0" applyFont="1" applyBorder="1" applyAlignment="1">
      <alignment vertical="center" wrapText="1"/>
    </xf>
    <xf numFmtId="0" fontId="10" fillId="0" borderId="4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/>
    <xf numFmtId="0" fontId="10" fillId="0" borderId="12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22" fillId="0" borderId="3" xfId="0" applyFont="1" applyBorder="1" applyAlignment="1">
      <alignment wrapText="1"/>
    </xf>
    <xf numFmtId="9" fontId="10" fillId="0" borderId="24" xfId="0" applyNumberFormat="1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164" fontId="10" fillId="0" borderId="10" xfId="0" applyNumberFormat="1" applyFont="1" applyBorder="1" applyAlignment="1">
      <alignment horizontal="center" vertical="center" wrapText="1"/>
    </xf>
    <xf numFmtId="164" fontId="10" fillId="0" borderId="33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3" fillId="0" borderId="9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42" xfId="0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0" fontId="5" fillId="0" borderId="2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25" fillId="0" borderId="43" xfId="0" applyFont="1" applyBorder="1" applyAlignment="1">
      <alignment vertical="center" wrapText="1"/>
    </xf>
    <xf numFmtId="0" fontId="12" fillId="0" borderId="43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9" fontId="9" fillId="0" borderId="17" xfId="0" applyNumberFormat="1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164" fontId="9" fillId="0" borderId="13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64" fontId="9" fillId="0" borderId="14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64" fontId="9" fillId="0" borderId="25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29" fillId="0" borderId="36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9" fontId="29" fillId="0" borderId="17" xfId="0" applyNumberFormat="1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164" fontId="29" fillId="0" borderId="13" xfId="0" applyNumberFormat="1" applyFont="1" applyBorder="1" applyAlignment="1">
      <alignment horizontal="center" vertical="center" wrapText="1"/>
    </xf>
    <xf numFmtId="164" fontId="29" fillId="0" borderId="14" xfId="0" applyNumberFormat="1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164" fontId="29" fillId="0" borderId="25" xfId="0" applyNumberFormat="1" applyFont="1" applyBorder="1" applyAlignment="1">
      <alignment horizontal="center" vertical="center" wrapText="1"/>
    </xf>
    <xf numFmtId="0" fontId="31" fillId="0" borderId="12" xfId="0" applyFont="1" applyBorder="1" applyAlignment="1">
      <alignment vertical="top" wrapText="1"/>
    </xf>
    <xf numFmtId="0" fontId="33" fillId="0" borderId="36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9" fontId="33" fillId="0" borderId="17" xfId="0" applyNumberFormat="1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top" wrapText="1"/>
    </xf>
    <xf numFmtId="164" fontId="33" fillId="0" borderId="13" xfId="0" applyNumberFormat="1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164" fontId="33" fillId="0" borderId="14" xfId="0" applyNumberFormat="1" applyFont="1" applyBorder="1" applyAlignment="1">
      <alignment horizontal="center" vertical="center" wrapText="1"/>
    </xf>
    <xf numFmtId="0" fontId="33" fillId="0" borderId="21" xfId="0" applyFont="1" applyBorder="1" applyAlignment="1">
      <alignment horizontal="center" vertical="center" wrapText="1"/>
    </xf>
    <xf numFmtId="164" fontId="33" fillId="0" borderId="38" xfId="0" applyNumberFormat="1" applyFont="1" applyBorder="1" applyAlignment="1">
      <alignment horizontal="center" vertical="center" wrapText="1"/>
    </xf>
    <xf numFmtId="164" fontId="33" fillId="0" borderId="25" xfId="0" applyNumberFormat="1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7" fillId="0" borderId="21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9" fontId="37" fillId="0" borderId="17" xfId="0" applyNumberFormat="1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164" fontId="37" fillId="0" borderId="13" xfId="0" applyNumberFormat="1" applyFont="1" applyBorder="1" applyAlignment="1">
      <alignment horizontal="center" vertical="center" wrapText="1"/>
    </xf>
    <xf numFmtId="164" fontId="37" fillId="0" borderId="14" xfId="0" applyNumberFormat="1" applyFont="1" applyBorder="1" applyAlignment="1">
      <alignment horizontal="center" vertical="center" wrapText="1"/>
    </xf>
    <xf numFmtId="164" fontId="37" fillId="0" borderId="25" xfId="0" applyNumberFormat="1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164" fontId="37" fillId="0" borderId="38" xfId="0" applyNumberFormat="1" applyFont="1" applyBorder="1" applyAlignment="1">
      <alignment horizontal="center" vertical="center" wrapText="1"/>
    </xf>
    <xf numFmtId="0" fontId="40" fillId="0" borderId="36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9" fontId="40" fillId="0" borderId="17" xfId="0" applyNumberFormat="1" applyFont="1" applyBorder="1" applyAlignment="1">
      <alignment horizontal="center" vertical="center" wrapText="1"/>
    </xf>
    <xf numFmtId="164" fontId="40" fillId="0" borderId="13" xfId="0" applyNumberFormat="1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164" fontId="40" fillId="0" borderId="14" xfId="0" applyNumberFormat="1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164" fontId="40" fillId="0" borderId="25" xfId="0" applyNumberFormat="1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 wrapText="1"/>
    </xf>
    <xf numFmtId="0" fontId="41" fillId="0" borderId="14" xfId="0" applyFont="1" applyBorder="1" applyAlignment="1">
      <alignment horizontal="center" vertical="center" wrapText="1"/>
    </xf>
    <xf numFmtId="0" fontId="42" fillId="0" borderId="12" xfId="0" applyFont="1" applyBorder="1" applyAlignment="1">
      <alignment vertical="top" wrapText="1"/>
    </xf>
    <xf numFmtId="0" fontId="40" fillId="0" borderId="12" xfId="0" applyFont="1" applyBorder="1" applyAlignment="1">
      <alignment horizontal="center" vertical="top" wrapText="1"/>
    </xf>
    <xf numFmtId="0" fontId="44" fillId="0" borderId="36" xfId="0" applyFont="1" applyBorder="1" applyAlignment="1">
      <alignment horizontal="center" vertical="center" wrapText="1"/>
    </xf>
    <xf numFmtId="0" fontId="44" fillId="0" borderId="19" xfId="0" applyFont="1" applyBorder="1" applyAlignment="1">
      <alignment horizontal="center" vertical="center" wrapText="1"/>
    </xf>
    <xf numFmtId="9" fontId="44" fillId="0" borderId="17" xfId="0" applyNumberFormat="1" applyFont="1" applyBorder="1" applyAlignment="1">
      <alignment horizontal="center" vertical="center" wrapText="1"/>
    </xf>
    <xf numFmtId="0" fontId="46" fillId="0" borderId="12" xfId="0" applyFont="1" applyBorder="1" applyAlignment="1">
      <alignment horizontal="center" vertical="center" wrapText="1"/>
    </xf>
    <xf numFmtId="164" fontId="44" fillId="0" borderId="13" xfId="0" applyNumberFormat="1" applyFont="1" applyBorder="1" applyAlignment="1">
      <alignment horizontal="center" vertical="center" wrapText="1"/>
    </xf>
    <xf numFmtId="0" fontId="44" fillId="0" borderId="12" xfId="0" applyFont="1" applyBorder="1" applyAlignment="1">
      <alignment horizontal="center" vertical="center" wrapText="1"/>
    </xf>
    <xf numFmtId="164" fontId="44" fillId="0" borderId="14" xfId="0" applyNumberFormat="1" applyFont="1" applyBorder="1" applyAlignment="1">
      <alignment horizontal="center" vertical="center" wrapText="1"/>
    </xf>
    <xf numFmtId="0" fontId="44" fillId="0" borderId="21" xfId="0" applyFont="1" applyBorder="1" applyAlignment="1">
      <alignment horizontal="center" vertical="center" wrapText="1"/>
    </xf>
    <xf numFmtId="164" fontId="44" fillId="0" borderId="25" xfId="0" applyNumberFormat="1" applyFont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48" fillId="0" borderId="36" xfId="0" applyFont="1" applyBorder="1" applyAlignment="1">
      <alignment horizontal="center" vertical="center" wrapText="1"/>
    </xf>
    <xf numFmtId="0" fontId="48" fillId="0" borderId="19" xfId="0" applyFont="1" applyBorder="1" applyAlignment="1">
      <alignment horizontal="center" vertical="center" wrapText="1"/>
    </xf>
    <xf numFmtId="9" fontId="48" fillId="0" borderId="17" xfId="0" applyNumberFormat="1" applyFont="1" applyBorder="1" applyAlignment="1">
      <alignment horizontal="center" vertical="center" wrapText="1"/>
    </xf>
    <xf numFmtId="0" fontId="48" fillId="0" borderId="12" xfId="0" applyFont="1" applyBorder="1" applyAlignment="1">
      <alignment horizontal="center" vertical="center" wrapText="1"/>
    </xf>
    <xf numFmtId="164" fontId="48" fillId="0" borderId="13" xfId="0" applyNumberFormat="1" applyFont="1" applyBorder="1" applyAlignment="1">
      <alignment horizontal="center" vertical="center" wrapText="1"/>
    </xf>
    <xf numFmtId="164" fontId="48" fillId="0" borderId="14" xfId="0" applyNumberFormat="1" applyFont="1" applyBorder="1" applyAlignment="1">
      <alignment horizontal="center" vertical="center" wrapText="1"/>
    </xf>
    <xf numFmtId="0" fontId="48" fillId="0" borderId="21" xfId="0" applyFont="1" applyBorder="1" applyAlignment="1">
      <alignment horizontal="center" vertical="center" wrapText="1"/>
    </xf>
    <xf numFmtId="164" fontId="48" fillId="0" borderId="25" xfId="0" applyNumberFormat="1" applyFont="1" applyBorder="1" applyAlignment="1">
      <alignment horizontal="center" vertical="center" wrapText="1"/>
    </xf>
    <xf numFmtId="0" fontId="48" fillId="0" borderId="23" xfId="0" applyFont="1" applyBorder="1" applyAlignment="1">
      <alignment horizontal="center" vertical="center" wrapText="1"/>
    </xf>
    <xf numFmtId="164" fontId="48" fillId="0" borderId="10" xfId="0" applyNumberFormat="1" applyFont="1" applyBorder="1" applyAlignment="1">
      <alignment horizontal="center" vertical="center" wrapText="1"/>
    </xf>
    <xf numFmtId="0" fontId="48" fillId="0" borderId="0" xfId="0" applyFont="1" applyBorder="1" applyAlignment="1">
      <alignment horizontal="center" vertical="center" wrapText="1"/>
    </xf>
    <xf numFmtId="0" fontId="49" fillId="0" borderId="14" xfId="0" applyFont="1" applyBorder="1" applyAlignment="1">
      <alignment horizontal="center" vertical="center" wrapText="1"/>
    </xf>
    <xf numFmtId="0" fontId="51" fillId="0" borderId="36" xfId="0" applyFont="1" applyBorder="1" applyAlignment="1">
      <alignment horizontal="center" vertical="center" wrapText="1"/>
    </xf>
    <xf numFmtId="0" fontId="51" fillId="0" borderId="19" xfId="0" applyFont="1" applyBorder="1" applyAlignment="1">
      <alignment horizontal="center" vertical="center" wrapText="1"/>
    </xf>
    <xf numFmtId="9" fontId="51" fillId="0" borderId="17" xfId="0" applyNumberFormat="1" applyFont="1" applyBorder="1" applyAlignment="1">
      <alignment horizontal="center" vertical="center" wrapText="1"/>
    </xf>
    <xf numFmtId="0" fontId="53" fillId="0" borderId="12" xfId="0" applyFont="1" applyBorder="1" applyAlignment="1">
      <alignment vertical="top" wrapText="1"/>
    </xf>
    <xf numFmtId="164" fontId="51" fillId="0" borderId="13" xfId="0" applyNumberFormat="1" applyFont="1" applyBorder="1" applyAlignment="1">
      <alignment horizontal="center" vertical="center" wrapText="1"/>
    </xf>
    <xf numFmtId="0" fontId="51" fillId="0" borderId="12" xfId="0" applyFont="1" applyBorder="1" applyAlignment="1">
      <alignment horizontal="center" vertical="center" wrapText="1"/>
    </xf>
    <xf numFmtId="164" fontId="51" fillId="0" borderId="14" xfId="0" applyNumberFormat="1" applyFont="1" applyBorder="1" applyAlignment="1">
      <alignment horizontal="center" vertical="center" wrapText="1"/>
    </xf>
    <xf numFmtId="0" fontId="51" fillId="0" borderId="21" xfId="0" applyFont="1" applyBorder="1" applyAlignment="1">
      <alignment horizontal="center" vertical="center" wrapText="1"/>
    </xf>
    <xf numFmtId="164" fontId="51" fillId="0" borderId="38" xfId="0" applyNumberFormat="1" applyFont="1" applyBorder="1" applyAlignment="1">
      <alignment horizontal="center" vertical="center" wrapText="1"/>
    </xf>
    <xf numFmtId="164" fontId="51" fillId="0" borderId="25" xfId="0" applyNumberFormat="1" applyFont="1" applyBorder="1" applyAlignment="1">
      <alignment horizontal="center" vertical="center" wrapText="1"/>
    </xf>
    <xf numFmtId="0" fontId="51" fillId="0" borderId="0" xfId="0" applyFont="1" applyBorder="1" applyAlignment="1">
      <alignment horizontal="center" vertical="center" wrapText="1"/>
    </xf>
    <xf numFmtId="0" fontId="52" fillId="0" borderId="14" xfId="0" applyFont="1" applyBorder="1" applyAlignment="1">
      <alignment horizontal="center" vertical="center" wrapText="1"/>
    </xf>
    <xf numFmtId="0" fontId="51" fillId="2" borderId="0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25" fillId="0" borderId="19" xfId="0" applyFont="1" applyBorder="1" applyAlignment="1">
      <alignment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 wrapText="1"/>
    </xf>
    <xf numFmtId="0" fontId="54" fillId="0" borderId="1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9" fontId="10" fillId="0" borderId="3" xfId="0" applyNumberFormat="1" applyFont="1" applyBorder="1" applyAlignment="1">
      <alignment horizontal="center" vertical="center" wrapText="1"/>
    </xf>
    <xf numFmtId="0" fontId="54" fillId="0" borderId="12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center" wrapText="1"/>
    </xf>
    <xf numFmtId="0" fontId="0" fillId="0" borderId="0" xfId="0"/>
    <xf numFmtId="165" fontId="10" fillId="0" borderId="0" xfId="0" applyNumberFormat="1" applyFont="1" applyBorder="1" applyAlignment="1">
      <alignment horizontal="center" vertical="center" wrapText="1"/>
    </xf>
    <xf numFmtId="165" fontId="9" fillId="0" borderId="14" xfId="0" applyNumberFormat="1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textRotation="90" wrapText="1"/>
    </xf>
    <xf numFmtId="0" fontId="15" fillId="0" borderId="19" xfId="0" applyFont="1" applyBorder="1" applyAlignment="1">
      <alignment horizontal="center" vertical="center" wrapText="1"/>
    </xf>
    <xf numFmtId="9" fontId="9" fillId="0" borderId="14" xfId="0" applyNumberFormat="1" applyFont="1" applyBorder="1" applyAlignment="1">
      <alignment horizontal="center" vertical="center" wrapText="1"/>
    </xf>
    <xf numFmtId="1" fontId="0" fillId="0" borderId="9" xfId="0" applyNumberFormat="1" applyBorder="1" applyAlignment="1">
      <alignment horizontal="center" vertical="top"/>
    </xf>
    <xf numFmtId="49" fontId="0" fillId="0" borderId="5" xfId="0" applyNumberFormat="1" applyBorder="1" applyAlignment="1">
      <alignment horizontal="center" vertical="top"/>
    </xf>
    <xf numFmtId="49" fontId="0" fillId="0" borderId="3" xfId="0" applyNumberFormat="1" applyBorder="1" applyAlignment="1">
      <alignment horizontal="center" vertical="top"/>
    </xf>
    <xf numFmtId="49" fontId="0" fillId="0" borderId="2" xfId="0" applyNumberFormat="1" applyBorder="1" applyAlignment="1">
      <alignment horizontal="center" vertical="top"/>
    </xf>
    <xf numFmtId="49" fontId="0" fillId="0" borderId="1" xfId="0" applyNumberFormat="1" applyBorder="1" applyAlignment="1">
      <alignment horizontal="center" vertical="top"/>
    </xf>
    <xf numFmtId="1" fontId="15" fillId="0" borderId="19" xfId="0" applyNumberFormat="1" applyFont="1" applyBorder="1" applyAlignment="1">
      <alignment horizontal="center" vertical="center" wrapText="1"/>
    </xf>
    <xf numFmtId="1" fontId="15" fillId="0" borderId="30" xfId="0" applyNumberFormat="1" applyFont="1" applyBorder="1" applyAlignment="1">
      <alignment horizontal="center" vertical="center" wrapText="1"/>
    </xf>
    <xf numFmtId="0" fontId="0" fillId="0" borderId="48" xfId="0" applyBorder="1"/>
    <xf numFmtId="0" fontId="4" fillId="0" borderId="1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164" fontId="9" fillId="0" borderId="21" xfId="0" applyNumberFormat="1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1" fontId="11" fillId="0" borderId="17" xfId="0" applyNumberFormat="1" applyFont="1" applyBorder="1" applyAlignment="1">
      <alignment horizontal="center" vertical="center" wrapText="1"/>
    </xf>
    <xf numFmtId="1" fontId="10" fillId="0" borderId="17" xfId="0" applyNumberFormat="1" applyFont="1" applyBorder="1" applyAlignment="1">
      <alignment horizontal="center" vertical="center" wrapText="1"/>
    </xf>
    <xf numFmtId="1" fontId="11" fillId="0" borderId="24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1" fontId="56" fillId="0" borderId="19" xfId="0" applyNumberFormat="1" applyFont="1" applyBorder="1" applyAlignment="1">
      <alignment horizontal="center" vertical="center" wrapText="1"/>
    </xf>
    <xf numFmtId="1" fontId="57" fillId="0" borderId="19" xfId="0" applyNumberFormat="1" applyFont="1" applyBorder="1" applyAlignment="1">
      <alignment horizontal="center" vertical="center" wrapText="1"/>
    </xf>
    <xf numFmtId="165" fontId="56" fillId="0" borderId="14" xfId="0" applyNumberFormat="1" applyFont="1" applyBorder="1" applyAlignment="1">
      <alignment horizontal="center" vertical="center" wrapText="1"/>
    </xf>
    <xf numFmtId="165" fontId="57" fillId="0" borderId="14" xfId="0" applyNumberFormat="1" applyFont="1" applyBorder="1" applyAlignment="1">
      <alignment horizontal="center" vertical="center" wrapText="1"/>
    </xf>
    <xf numFmtId="1" fontId="56" fillId="0" borderId="43" xfId="0" applyNumberFormat="1" applyFont="1" applyBorder="1" applyAlignment="1">
      <alignment horizontal="center" vertical="center" wrapText="1"/>
    </xf>
    <xf numFmtId="164" fontId="56" fillId="0" borderId="14" xfId="0" applyNumberFormat="1" applyFont="1" applyBorder="1" applyAlignment="1">
      <alignment horizontal="center" vertical="center" wrapText="1"/>
    </xf>
    <xf numFmtId="1" fontId="57" fillId="0" borderId="21" xfId="0" applyNumberFormat="1" applyFont="1" applyBorder="1" applyAlignment="1">
      <alignment horizontal="center" vertical="center" wrapText="1"/>
    </xf>
    <xf numFmtId="1" fontId="57" fillId="0" borderId="17" xfId="0" applyNumberFormat="1" applyFont="1" applyBorder="1" applyAlignment="1">
      <alignment horizontal="center" vertical="center" wrapText="1"/>
    </xf>
    <xf numFmtId="165" fontId="56" fillId="0" borderId="21" xfId="0" applyNumberFormat="1" applyFont="1" applyBorder="1" applyAlignment="1">
      <alignment horizontal="center" vertical="center" wrapText="1"/>
    </xf>
    <xf numFmtId="165" fontId="57" fillId="0" borderId="17" xfId="0" applyNumberFormat="1" applyFont="1" applyBorder="1" applyAlignment="1">
      <alignment horizontal="center" vertical="center" wrapText="1"/>
    </xf>
    <xf numFmtId="165" fontId="56" fillId="0" borderId="17" xfId="0" applyNumberFormat="1" applyFont="1" applyBorder="1" applyAlignment="1">
      <alignment horizontal="center" vertical="center" wrapText="1"/>
    </xf>
    <xf numFmtId="1" fontId="57" fillId="0" borderId="14" xfId="0" applyNumberFormat="1" applyFont="1" applyBorder="1" applyAlignment="1">
      <alignment horizontal="center" vertical="center" wrapText="1"/>
    </xf>
    <xf numFmtId="165" fontId="57" fillId="0" borderId="21" xfId="0" applyNumberFormat="1" applyFont="1" applyBorder="1" applyAlignment="1">
      <alignment horizontal="center" vertical="center" wrapText="1"/>
    </xf>
    <xf numFmtId="1" fontId="56" fillId="0" borderId="21" xfId="0" applyNumberFormat="1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1" fontId="10" fillId="0" borderId="43" xfId="0" applyNumberFormat="1" applyFont="1" applyBorder="1" applyAlignment="1">
      <alignment horizontal="center" vertical="center" wrapText="1"/>
    </xf>
    <xf numFmtId="1" fontId="12" fillId="0" borderId="21" xfId="0" applyNumberFormat="1" applyFont="1" applyBorder="1" applyAlignment="1">
      <alignment horizontal="center" vertical="center" wrapText="1"/>
    </xf>
    <xf numFmtId="165" fontId="10" fillId="0" borderId="21" xfId="0" applyNumberFormat="1" applyFont="1" applyBorder="1" applyAlignment="1">
      <alignment horizontal="center" vertical="center" wrapText="1"/>
    </xf>
    <xf numFmtId="1" fontId="10" fillId="0" borderId="19" xfId="0" applyNumberFormat="1" applyFont="1" applyBorder="1" applyAlignment="1">
      <alignment horizontal="center" vertical="center" wrapText="1"/>
    </xf>
    <xf numFmtId="1" fontId="10" fillId="0" borderId="21" xfId="0" applyNumberFormat="1" applyFont="1" applyBorder="1" applyAlignment="1">
      <alignment horizontal="center" vertical="center" wrapText="1"/>
    </xf>
    <xf numFmtId="1" fontId="11" fillId="0" borderId="21" xfId="0" applyNumberFormat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165" fontId="11" fillId="0" borderId="14" xfId="0" applyNumberFormat="1" applyFont="1" applyBorder="1" applyAlignment="1">
      <alignment horizontal="center" vertical="center" wrapText="1"/>
    </xf>
    <xf numFmtId="1" fontId="11" fillId="0" borderId="43" xfId="0" applyNumberFormat="1" applyFont="1" applyBorder="1" applyAlignment="1">
      <alignment horizontal="center" vertical="center" wrapText="1"/>
    </xf>
    <xf numFmtId="165" fontId="11" fillId="0" borderId="17" xfId="0" applyNumberFormat="1" applyFont="1" applyBorder="1" applyAlignment="1">
      <alignment horizontal="center" vertical="center" wrapText="1"/>
    </xf>
    <xf numFmtId="1" fontId="11" fillId="0" borderId="19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8" fillId="0" borderId="5" xfId="0" applyFont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 textRotation="90" wrapText="1"/>
    </xf>
    <xf numFmtId="0" fontId="14" fillId="0" borderId="5" xfId="0" applyFont="1" applyBorder="1" applyAlignment="1">
      <alignment horizontal="center" vertical="center" textRotation="90" wrapText="1"/>
    </xf>
    <xf numFmtId="0" fontId="28" fillId="0" borderId="2" xfId="0" applyFont="1" applyBorder="1" applyAlignment="1">
      <alignment horizontal="center" vertical="center" textRotation="90" wrapText="1"/>
    </xf>
    <xf numFmtId="0" fontId="28" fillId="0" borderId="5" xfId="0" applyFont="1" applyBorder="1" applyAlignment="1">
      <alignment horizontal="center" vertical="center" textRotation="90" wrapText="1"/>
    </xf>
    <xf numFmtId="0" fontId="26" fillId="0" borderId="2" xfId="0" applyFont="1" applyBorder="1" applyAlignment="1">
      <alignment horizontal="center" vertical="center" textRotation="90" wrapText="1"/>
    </xf>
    <xf numFmtId="0" fontId="26" fillId="0" borderId="5" xfId="0" applyFont="1" applyBorder="1" applyAlignment="1">
      <alignment horizontal="center" vertical="center" textRotation="90" wrapText="1"/>
    </xf>
    <xf numFmtId="0" fontId="15" fillId="0" borderId="2" xfId="0" applyFont="1" applyBorder="1" applyAlignment="1">
      <alignment horizontal="center" vertical="center" textRotation="90" wrapText="1"/>
    </xf>
    <xf numFmtId="0" fontId="15" fillId="0" borderId="5" xfId="0" applyFont="1" applyBorder="1" applyAlignment="1">
      <alignment horizontal="center" vertical="center" textRotation="90" wrapText="1"/>
    </xf>
    <xf numFmtId="0" fontId="36" fillId="0" borderId="2" xfId="0" applyFont="1" applyBorder="1" applyAlignment="1">
      <alignment horizontal="center" vertical="center" textRotation="90" wrapText="1"/>
    </xf>
    <xf numFmtId="0" fontId="36" fillId="0" borderId="5" xfId="0" applyFont="1" applyBorder="1" applyAlignment="1">
      <alignment horizontal="center" vertical="center" textRotation="90" wrapText="1"/>
    </xf>
    <xf numFmtId="0" fontId="47" fillId="0" borderId="2" xfId="0" applyFont="1" applyBorder="1" applyAlignment="1">
      <alignment horizontal="center" vertical="center" textRotation="90" wrapText="1"/>
    </xf>
    <xf numFmtId="0" fontId="47" fillId="0" borderId="5" xfId="0" applyFont="1" applyBorder="1" applyAlignment="1">
      <alignment horizontal="center" vertical="center" textRotation="90" wrapText="1"/>
    </xf>
    <xf numFmtId="0" fontId="39" fillId="0" borderId="2" xfId="0" applyFont="1" applyBorder="1" applyAlignment="1">
      <alignment horizontal="center" vertical="center" textRotation="90" wrapText="1"/>
    </xf>
    <xf numFmtId="0" fontId="39" fillId="0" borderId="5" xfId="0" applyFont="1" applyBorder="1" applyAlignment="1">
      <alignment horizontal="center" vertical="center" textRotation="90" wrapText="1"/>
    </xf>
    <xf numFmtId="0" fontId="43" fillId="0" borderId="2" xfId="0" applyFont="1" applyBorder="1" applyAlignment="1">
      <alignment horizontal="center" vertical="center" textRotation="90" wrapText="1"/>
    </xf>
    <xf numFmtId="0" fontId="43" fillId="0" borderId="5" xfId="0" applyFont="1" applyBorder="1" applyAlignment="1">
      <alignment horizontal="center" vertical="center" textRotation="90" wrapText="1"/>
    </xf>
    <xf numFmtId="0" fontId="22" fillId="0" borderId="5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22" fillId="0" borderId="2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50" fillId="0" borderId="2" xfId="0" applyFont="1" applyBorder="1" applyAlignment="1">
      <alignment horizontal="center" vertical="center" textRotation="90" wrapText="1"/>
    </xf>
    <xf numFmtId="0" fontId="50" fillId="0" borderId="5" xfId="0" applyFont="1" applyBorder="1" applyAlignment="1">
      <alignment horizontal="center" vertical="center" textRotation="90" wrapText="1"/>
    </xf>
    <xf numFmtId="0" fontId="32" fillId="0" borderId="2" xfId="0" applyFont="1" applyBorder="1" applyAlignment="1">
      <alignment horizontal="center" vertical="center" textRotation="90" wrapText="1"/>
    </xf>
    <xf numFmtId="0" fontId="32" fillId="0" borderId="5" xfId="0" applyFont="1" applyBorder="1" applyAlignment="1">
      <alignment horizontal="center" vertical="center" textRotation="90" wrapText="1"/>
    </xf>
    <xf numFmtId="0" fontId="40" fillId="0" borderId="12" xfId="0" applyFont="1" applyBorder="1" applyAlignment="1">
      <alignment horizontal="center" vertical="center" wrapText="1"/>
    </xf>
    <xf numFmtId="0" fontId="40" fillId="0" borderId="14" xfId="0" applyFont="1" applyBorder="1" applyAlignment="1">
      <alignment horizontal="center" vertical="center" wrapText="1"/>
    </xf>
    <xf numFmtId="0" fontId="44" fillId="0" borderId="12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48" fillId="0" borderId="12" xfId="0" applyFont="1" applyBorder="1" applyAlignment="1">
      <alignment horizontal="center" vertical="center" wrapText="1"/>
    </xf>
    <xf numFmtId="0" fontId="48" fillId="0" borderId="14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51" fillId="0" borderId="12" xfId="0" applyFont="1" applyBorder="1" applyAlignment="1">
      <alignment vertical="center" wrapText="1"/>
    </xf>
    <xf numFmtId="0" fontId="51" fillId="0" borderId="14" xfId="0" applyFont="1" applyBorder="1" applyAlignment="1">
      <alignment vertical="center" wrapText="1"/>
    </xf>
    <xf numFmtId="0" fontId="51" fillId="0" borderId="12" xfId="0" applyFont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textRotation="90" wrapText="1"/>
    </xf>
    <xf numFmtId="0" fontId="17" fillId="0" borderId="5" xfId="0" applyFont="1" applyBorder="1" applyAlignment="1">
      <alignment horizontal="center" vertical="center" textRotation="90" wrapText="1"/>
    </xf>
    <xf numFmtId="0" fontId="22" fillId="0" borderId="2" xfId="0" applyFont="1" applyBorder="1" applyAlignment="1">
      <alignment horizontal="left" vertical="center" wrapText="1"/>
    </xf>
    <xf numFmtId="0" fontId="22" fillId="0" borderId="31" xfId="0" applyFont="1" applyBorder="1" applyAlignment="1">
      <alignment horizontal="left" vertical="center" wrapText="1"/>
    </xf>
    <xf numFmtId="0" fontId="10" fillId="0" borderId="12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65" fontId="56" fillId="0" borderId="36" xfId="0" applyNumberFormat="1" applyFont="1" applyBorder="1" applyAlignment="1">
      <alignment horizontal="center" vertical="center" wrapText="1"/>
    </xf>
    <xf numFmtId="165" fontId="56" fillId="0" borderId="17" xfId="0" applyNumberFormat="1" applyFont="1" applyBorder="1" applyAlignment="1">
      <alignment horizontal="center" vertical="center" wrapText="1"/>
    </xf>
    <xf numFmtId="165" fontId="57" fillId="0" borderId="36" xfId="0" applyNumberFormat="1" applyFont="1" applyBorder="1" applyAlignment="1">
      <alignment horizontal="center" vertical="center" wrapText="1"/>
    </xf>
    <xf numFmtId="165" fontId="57" fillId="0" borderId="1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3" fillId="0" borderId="35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7" fillId="0" borderId="3" xfId="0" applyFont="1" applyBorder="1" applyAlignment="1">
      <alignment horizontal="center" vertical="center" textRotation="90" wrapText="1"/>
    </xf>
    <xf numFmtId="0" fontId="13" fillId="0" borderId="4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6"/>
  <sheetViews>
    <sheetView workbookViewId="0">
      <selection activeCell="J11" sqref="J11"/>
    </sheetView>
  </sheetViews>
  <sheetFormatPr defaultRowHeight="15" x14ac:dyDescent="0.25"/>
  <cols>
    <col min="1" max="1" width="24.42578125" customWidth="1"/>
  </cols>
  <sheetData>
    <row r="1" spans="1:16" ht="18.75" x14ac:dyDescent="0.25">
      <c r="A1" s="323" t="s">
        <v>0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</row>
    <row r="2" spans="1:16" ht="18.75" x14ac:dyDescent="0.25">
      <c r="A2" s="323" t="s">
        <v>1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</row>
    <row r="3" spans="1:16" ht="18.75" x14ac:dyDescent="0.25">
      <c r="A3" s="323" t="s">
        <v>44</v>
      </c>
      <c r="B3" s="323"/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</row>
    <row r="4" spans="1:16" ht="19.5" thickBot="1" x14ac:dyDescent="0.3">
      <c r="A4" s="1"/>
    </row>
    <row r="5" spans="1:16" ht="60.75" customHeight="1" x14ac:dyDescent="0.25">
      <c r="A5" s="305"/>
      <c r="B5" s="308"/>
      <c r="C5" s="307" t="s">
        <v>42</v>
      </c>
      <c r="D5" s="307" t="s">
        <v>2</v>
      </c>
      <c r="E5" s="307" t="s">
        <v>3</v>
      </c>
      <c r="F5" s="307" t="s">
        <v>4</v>
      </c>
      <c r="G5" s="307" t="s">
        <v>5</v>
      </c>
      <c r="H5" s="307" t="s">
        <v>6</v>
      </c>
      <c r="I5" s="307" t="s">
        <v>7</v>
      </c>
      <c r="J5" s="307" t="s">
        <v>8</v>
      </c>
      <c r="K5" s="307" t="s">
        <v>9</v>
      </c>
      <c r="L5" s="307" t="s">
        <v>10</v>
      </c>
      <c r="M5" s="307" t="s">
        <v>11</v>
      </c>
      <c r="N5" s="307" t="s">
        <v>12</v>
      </c>
      <c r="O5" s="307" t="s">
        <v>13</v>
      </c>
      <c r="P5" s="311" t="s">
        <v>14</v>
      </c>
    </row>
    <row r="6" spans="1:16" ht="15.75" thickBot="1" x14ac:dyDescent="0.3">
      <c r="A6" s="306"/>
      <c r="B6" s="309"/>
      <c r="C6" s="313"/>
      <c r="D6" s="313"/>
      <c r="E6" s="313"/>
      <c r="F6" s="313"/>
      <c r="G6" s="313"/>
      <c r="H6" s="313"/>
      <c r="I6" s="313"/>
      <c r="J6" s="313"/>
      <c r="K6" s="313"/>
      <c r="L6" s="313"/>
      <c r="M6" s="313"/>
      <c r="N6" s="313"/>
      <c r="O6" s="313"/>
      <c r="P6" s="314"/>
    </row>
    <row r="7" spans="1:16" ht="23.25" thickBot="1" x14ac:dyDescent="0.3">
      <c r="A7" s="31" t="s">
        <v>15</v>
      </c>
      <c r="B7" s="2" t="s">
        <v>16</v>
      </c>
      <c r="C7" s="2">
        <v>1175</v>
      </c>
      <c r="D7" s="2">
        <v>466</v>
      </c>
      <c r="E7" s="2">
        <v>57</v>
      </c>
      <c r="F7" s="2">
        <v>36</v>
      </c>
      <c r="G7" s="2">
        <v>137</v>
      </c>
      <c r="H7" s="2">
        <v>64</v>
      </c>
      <c r="I7" s="2">
        <v>22</v>
      </c>
      <c r="J7" s="2">
        <v>142</v>
      </c>
      <c r="K7" s="2">
        <v>114</v>
      </c>
      <c r="L7" s="2">
        <v>62</v>
      </c>
      <c r="M7" s="2">
        <v>115</v>
      </c>
      <c r="N7" s="2">
        <v>102</v>
      </c>
      <c r="O7" s="2">
        <v>83</v>
      </c>
      <c r="P7" s="3">
        <v>2575</v>
      </c>
    </row>
    <row r="8" spans="1:16" ht="15.75" thickBot="1" x14ac:dyDescent="0.3">
      <c r="A8" s="31" t="s">
        <v>17</v>
      </c>
      <c r="B8" s="13"/>
      <c r="C8" s="2">
        <v>1146</v>
      </c>
      <c r="D8" s="2">
        <v>448</v>
      </c>
      <c r="E8" s="2">
        <v>52</v>
      </c>
      <c r="F8" s="2">
        <v>36</v>
      </c>
      <c r="G8" s="2">
        <v>137</v>
      </c>
      <c r="H8" s="2">
        <v>60</v>
      </c>
      <c r="I8" s="2">
        <v>24</v>
      </c>
      <c r="J8" s="2">
        <v>140</v>
      </c>
      <c r="K8" s="2">
        <v>110</v>
      </c>
      <c r="L8" s="2">
        <v>57</v>
      </c>
      <c r="M8" s="2">
        <v>113</v>
      </c>
      <c r="N8" s="2">
        <v>101</v>
      </c>
      <c r="O8" s="2">
        <v>74</v>
      </c>
      <c r="P8" s="3">
        <v>2498</v>
      </c>
    </row>
    <row r="9" spans="1:16" x14ac:dyDescent="0.25">
      <c r="A9" s="32" t="s">
        <v>18</v>
      </c>
      <c r="B9" s="315" t="s">
        <v>20</v>
      </c>
      <c r="C9" s="7">
        <v>1175</v>
      </c>
      <c r="D9" s="7">
        <v>466</v>
      </c>
      <c r="E9" s="7">
        <v>57</v>
      </c>
      <c r="F9" s="7">
        <v>36</v>
      </c>
      <c r="G9" s="7">
        <v>137</v>
      </c>
      <c r="H9" s="7">
        <v>64</v>
      </c>
      <c r="I9" s="7">
        <v>22</v>
      </c>
      <c r="J9" s="7">
        <v>142</v>
      </c>
      <c r="K9" s="7">
        <v>114</v>
      </c>
      <c r="L9" s="7">
        <v>62</v>
      </c>
      <c r="M9" s="7">
        <v>115</v>
      </c>
      <c r="N9" s="7">
        <v>102</v>
      </c>
      <c r="O9" s="7">
        <v>83</v>
      </c>
      <c r="P9" s="9">
        <v>2575</v>
      </c>
    </row>
    <row r="10" spans="1:16" x14ac:dyDescent="0.25">
      <c r="A10" s="32"/>
      <c r="B10" s="316"/>
      <c r="C10" s="8">
        <v>-1</v>
      </c>
      <c r="D10" s="8">
        <v>-1</v>
      </c>
      <c r="E10" s="8">
        <v>-1</v>
      </c>
      <c r="F10" s="8">
        <v>-1</v>
      </c>
      <c r="G10" s="8">
        <v>-1</v>
      </c>
      <c r="H10" s="8">
        <v>-1</v>
      </c>
      <c r="I10" s="8">
        <v>-1</v>
      </c>
      <c r="J10" s="8">
        <v>-1</v>
      </c>
      <c r="K10" s="8">
        <v>-1</v>
      </c>
      <c r="L10" s="8">
        <v>-1</v>
      </c>
      <c r="M10" s="8">
        <v>-1</v>
      </c>
      <c r="N10" s="8">
        <v>-1</v>
      </c>
      <c r="O10" s="8">
        <v>-1</v>
      </c>
      <c r="P10" s="10">
        <v>-1</v>
      </c>
    </row>
    <row r="11" spans="1:16" ht="18.75" customHeight="1" x14ac:dyDescent="0.25">
      <c r="A11" s="32" t="s">
        <v>19</v>
      </c>
      <c r="B11" s="316"/>
      <c r="C11" s="7">
        <v>701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9">
        <v>701</v>
      </c>
    </row>
    <row r="12" spans="1:16" ht="13.5" customHeight="1" thickBot="1" x14ac:dyDescent="0.3">
      <c r="A12" s="33"/>
      <c r="B12" s="317"/>
      <c r="C12" s="15">
        <v>-1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11">
        <v>-1</v>
      </c>
    </row>
    <row r="13" spans="1:16" ht="19.5" customHeight="1" x14ac:dyDescent="0.25">
      <c r="A13" s="298" t="s">
        <v>21</v>
      </c>
      <c r="B13" s="315" t="s">
        <v>22</v>
      </c>
      <c r="C13" s="7">
        <v>926</v>
      </c>
      <c r="D13" s="7">
        <v>369</v>
      </c>
      <c r="E13" s="7">
        <v>40</v>
      </c>
      <c r="F13" s="7">
        <v>26</v>
      </c>
      <c r="G13" s="4">
        <v>112</v>
      </c>
      <c r="H13" s="7">
        <v>46</v>
      </c>
      <c r="I13" s="7">
        <v>21</v>
      </c>
      <c r="J13" s="7">
        <v>111</v>
      </c>
      <c r="K13" s="7">
        <v>83</v>
      </c>
      <c r="L13" s="7">
        <v>43</v>
      </c>
      <c r="M13" s="7">
        <v>93</v>
      </c>
      <c r="N13" s="7">
        <v>85</v>
      </c>
      <c r="O13" s="7">
        <v>45</v>
      </c>
      <c r="P13" s="9">
        <v>2000</v>
      </c>
    </row>
    <row r="14" spans="1:16" ht="15.75" thickBot="1" x14ac:dyDescent="0.3">
      <c r="A14" s="299"/>
      <c r="B14" s="317"/>
      <c r="C14" s="14">
        <v>-0.80800000000000005</v>
      </c>
      <c r="D14" s="14">
        <v>-0.82399999999999995</v>
      </c>
      <c r="E14" s="14">
        <v>-0.76900000000000002</v>
      </c>
      <c r="F14" s="14">
        <v>-0.72199999999999998</v>
      </c>
      <c r="G14" s="39">
        <v>-0.81799999999999995</v>
      </c>
      <c r="H14" s="14">
        <v>-0.76700000000000002</v>
      </c>
      <c r="I14" s="14">
        <v>-0.875</v>
      </c>
      <c r="J14" s="14">
        <v>-0.79300000000000004</v>
      </c>
      <c r="K14" s="14">
        <v>-0.755</v>
      </c>
      <c r="L14" s="14">
        <v>-0.754</v>
      </c>
      <c r="M14" s="14">
        <v>-0.82299999999999995</v>
      </c>
      <c r="N14" s="14">
        <v>-0.84199999999999997</v>
      </c>
      <c r="O14" s="14">
        <v>-0.60799999999999998</v>
      </c>
      <c r="P14" s="11">
        <v>-0.8</v>
      </c>
    </row>
    <row r="15" spans="1:16" ht="23.25" thickBot="1" x14ac:dyDescent="0.3">
      <c r="A15" s="31" t="s">
        <v>23</v>
      </c>
      <c r="B15" s="2" t="s">
        <v>24</v>
      </c>
      <c r="C15" s="2" t="s">
        <v>25</v>
      </c>
      <c r="D15" s="2" t="s">
        <v>25</v>
      </c>
      <c r="E15" s="2" t="s">
        <v>25</v>
      </c>
      <c r="F15" s="2" t="s">
        <v>25</v>
      </c>
      <c r="G15" s="2" t="s">
        <v>25</v>
      </c>
      <c r="H15" s="2" t="s">
        <v>25</v>
      </c>
      <c r="I15" s="2" t="s">
        <v>25</v>
      </c>
      <c r="J15" s="2" t="s">
        <v>25</v>
      </c>
      <c r="K15" s="2" t="s">
        <v>25</v>
      </c>
      <c r="L15" s="2" t="s">
        <v>25</v>
      </c>
      <c r="M15" s="2" t="s">
        <v>25</v>
      </c>
      <c r="N15" s="2" t="s">
        <v>25</v>
      </c>
      <c r="O15" s="2" t="s">
        <v>25</v>
      </c>
      <c r="P15" s="3" t="s">
        <v>25</v>
      </c>
    </row>
    <row r="16" spans="1:16" ht="16.5" customHeight="1" x14ac:dyDescent="0.25">
      <c r="A16" s="298" t="s">
        <v>26</v>
      </c>
      <c r="B16" s="315" t="s">
        <v>27</v>
      </c>
      <c r="C16" s="7">
        <v>42</v>
      </c>
      <c r="D16" s="7">
        <v>3</v>
      </c>
      <c r="E16" s="18" t="s">
        <v>25</v>
      </c>
      <c r="F16" s="18" t="s">
        <v>25</v>
      </c>
      <c r="G16" s="7">
        <v>5</v>
      </c>
      <c r="H16" s="7">
        <v>2</v>
      </c>
      <c r="I16" s="18" t="s">
        <v>25</v>
      </c>
      <c r="J16" s="7">
        <v>2</v>
      </c>
      <c r="K16" s="18">
        <v>0</v>
      </c>
      <c r="L16" s="18" t="s">
        <v>25</v>
      </c>
      <c r="M16" s="7">
        <v>8</v>
      </c>
      <c r="N16" s="18" t="s">
        <v>25</v>
      </c>
      <c r="O16" s="7">
        <v>6</v>
      </c>
      <c r="P16" s="9">
        <v>68</v>
      </c>
    </row>
    <row r="17" spans="1:16" ht="12" customHeight="1" thickBot="1" x14ac:dyDescent="0.3">
      <c r="A17" s="299"/>
      <c r="B17" s="317"/>
      <c r="C17" s="14">
        <v>-3.5999999999999997E-2</v>
      </c>
      <c r="D17" s="14">
        <v>-6.0000000000000001E-3</v>
      </c>
      <c r="E17" s="19"/>
      <c r="F17" s="19"/>
      <c r="G17" s="14">
        <v>-3.5999999999999997E-2</v>
      </c>
      <c r="H17" s="14">
        <v>-3.3000000000000002E-2</v>
      </c>
      <c r="I17" s="19"/>
      <c r="J17" s="14">
        <v>-1.4E-2</v>
      </c>
      <c r="K17" s="19"/>
      <c r="L17" s="19"/>
      <c r="M17" s="15">
        <v>-7.0000000000000007E-2</v>
      </c>
      <c r="N17" s="19"/>
      <c r="O17" s="14">
        <v>-7.1999999999999995E-2</v>
      </c>
      <c r="P17" s="12">
        <v>-2.5999999999999999E-2</v>
      </c>
    </row>
    <row r="18" spans="1:16" ht="34.5" thickBot="1" x14ac:dyDescent="0.3">
      <c r="A18" s="31" t="s">
        <v>28</v>
      </c>
      <c r="B18" s="2" t="s">
        <v>29</v>
      </c>
      <c r="C18" s="2" t="s">
        <v>25</v>
      </c>
      <c r="D18" s="2" t="s">
        <v>25</v>
      </c>
      <c r="E18" s="2" t="s">
        <v>25</v>
      </c>
      <c r="F18" s="2" t="s">
        <v>25</v>
      </c>
      <c r="G18" s="2" t="s">
        <v>25</v>
      </c>
      <c r="H18" s="2" t="s">
        <v>25</v>
      </c>
      <c r="I18" s="2" t="s">
        <v>25</v>
      </c>
      <c r="J18" s="2" t="s">
        <v>25</v>
      </c>
      <c r="K18" s="2" t="s">
        <v>25</v>
      </c>
      <c r="L18" s="2" t="s">
        <v>25</v>
      </c>
      <c r="M18" s="2" t="s">
        <v>25</v>
      </c>
      <c r="N18" s="2" t="s">
        <v>25</v>
      </c>
      <c r="O18" s="2" t="s">
        <v>25</v>
      </c>
      <c r="P18" s="3" t="s">
        <v>25</v>
      </c>
    </row>
    <row r="19" spans="1:16" ht="15.75" thickBot="1" x14ac:dyDescent="0.3">
      <c r="A19" s="31" t="s">
        <v>30</v>
      </c>
      <c r="B19" s="13" t="s">
        <v>31</v>
      </c>
      <c r="C19" s="2" t="s">
        <v>25</v>
      </c>
      <c r="D19" s="2" t="s">
        <v>25</v>
      </c>
      <c r="E19" s="2" t="s">
        <v>25</v>
      </c>
      <c r="F19" s="2" t="s">
        <v>25</v>
      </c>
      <c r="G19" s="2" t="s">
        <v>25</v>
      </c>
      <c r="H19" s="2" t="s">
        <v>25</v>
      </c>
      <c r="I19" s="2" t="s">
        <v>25</v>
      </c>
      <c r="J19" s="2" t="s">
        <v>25</v>
      </c>
      <c r="K19" s="2" t="s">
        <v>25</v>
      </c>
      <c r="L19" s="2" t="s">
        <v>25</v>
      </c>
      <c r="M19" s="2" t="s">
        <v>25</v>
      </c>
      <c r="N19" s="2" t="s">
        <v>25</v>
      </c>
      <c r="O19" s="2" t="s">
        <v>25</v>
      </c>
      <c r="P19" s="3" t="s">
        <v>25</v>
      </c>
    </row>
    <row r="20" spans="1:16" ht="19.5" customHeight="1" x14ac:dyDescent="0.25">
      <c r="A20" s="298" t="s">
        <v>32</v>
      </c>
      <c r="B20" s="315" t="s">
        <v>22</v>
      </c>
      <c r="C20" s="315"/>
      <c r="D20" s="315"/>
      <c r="E20" s="315"/>
      <c r="F20" s="315"/>
      <c r="G20" s="315"/>
      <c r="H20" s="298"/>
      <c r="I20" s="315"/>
      <c r="J20" s="315"/>
      <c r="K20" s="315"/>
      <c r="L20" s="315"/>
      <c r="M20" s="315"/>
      <c r="N20" s="315"/>
      <c r="O20" s="315"/>
      <c r="P20" s="320"/>
    </row>
    <row r="21" spans="1:16" ht="1.5" customHeight="1" thickBot="1" x14ac:dyDescent="0.3">
      <c r="A21" s="299"/>
      <c r="B21" s="317"/>
      <c r="C21" s="317"/>
      <c r="D21" s="317"/>
      <c r="E21" s="317"/>
      <c r="F21" s="317"/>
      <c r="G21" s="317"/>
      <c r="H21" s="299"/>
      <c r="I21" s="317"/>
      <c r="J21" s="317"/>
      <c r="K21" s="317"/>
      <c r="L21" s="317"/>
      <c r="M21" s="317"/>
      <c r="N21" s="317"/>
      <c r="O21" s="317"/>
      <c r="P21" s="321"/>
    </row>
    <row r="22" spans="1:16" ht="16.5" customHeight="1" x14ac:dyDescent="0.25">
      <c r="A22" s="298" t="s">
        <v>33</v>
      </c>
      <c r="B22" s="318"/>
      <c r="C22" s="7">
        <v>241</v>
      </c>
      <c r="D22" s="7">
        <v>101</v>
      </c>
      <c r="E22" s="7">
        <v>21</v>
      </c>
      <c r="F22" s="7">
        <v>18</v>
      </c>
      <c r="G22" s="7">
        <v>42</v>
      </c>
      <c r="H22" s="7">
        <v>19</v>
      </c>
      <c r="I22" s="7">
        <v>6</v>
      </c>
      <c r="J22" s="7">
        <v>65</v>
      </c>
      <c r="K22" s="7">
        <v>12</v>
      </c>
      <c r="L22" s="7">
        <v>9</v>
      </c>
      <c r="M22" s="18">
        <v>0</v>
      </c>
      <c r="N22" s="7">
        <v>18</v>
      </c>
      <c r="O22" s="7">
        <v>12</v>
      </c>
      <c r="P22" s="9">
        <v>564</v>
      </c>
    </row>
    <row r="23" spans="1:16" ht="15" customHeight="1" thickBot="1" x14ac:dyDescent="0.3">
      <c r="A23" s="299"/>
      <c r="B23" s="319"/>
      <c r="C23" s="15">
        <v>-0.21</v>
      </c>
      <c r="D23" s="14">
        <v>-0.22500000000000001</v>
      </c>
      <c r="E23" s="14">
        <v>-0.40400000000000003</v>
      </c>
      <c r="F23" s="15">
        <v>-0.5</v>
      </c>
      <c r="G23" s="14">
        <v>-0.307</v>
      </c>
      <c r="H23" s="14">
        <v>-0.317</v>
      </c>
      <c r="I23" s="15">
        <v>-0.25</v>
      </c>
      <c r="J23" s="14">
        <v>-0.46400000000000002</v>
      </c>
      <c r="K23" s="14">
        <v>-0.109</v>
      </c>
      <c r="L23" s="14">
        <v>-0.158</v>
      </c>
      <c r="M23" s="19"/>
      <c r="N23" s="14">
        <v>-0.17799999999999999</v>
      </c>
      <c r="O23" s="14">
        <v>-0.16200000000000001</v>
      </c>
      <c r="P23" s="12">
        <v>-0.22600000000000001</v>
      </c>
    </row>
    <row r="24" spans="1:16" ht="17.25" customHeight="1" x14ac:dyDescent="0.25">
      <c r="A24" s="298" t="s">
        <v>34</v>
      </c>
      <c r="B24" s="318"/>
      <c r="C24" s="7">
        <v>905</v>
      </c>
      <c r="D24" s="7">
        <v>347</v>
      </c>
      <c r="E24" s="7">
        <v>31</v>
      </c>
      <c r="F24" s="7">
        <v>15</v>
      </c>
      <c r="G24" s="7">
        <v>95</v>
      </c>
      <c r="H24" s="7">
        <v>41</v>
      </c>
      <c r="I24" s="7">
        <v>17</v>
      </c>
      <c r="J24" s="7">
        <v>75</v>
      </c>
      <c r="K24" s="7">
        <v>97</v>
      </c>
      <c r="L24" s="7">
        <v>48</v>
      </c>
      <c r="M24" s="7">
        <v>113</v>
      </c>
      <c r="N24" s="7">
        <v>83</v>
      </c>
      <c r="O24" s="7">
        <v>58</v>
      </c>
      <c r="P24" s="9">
        <v>1925</v>
      </c>
    </row>
    <row r="25" spans="1:16" ht="12" customHeight="1" thickBot="1" x14ac:dyDescent="0.3">
      <c r="A25" s="299"/>
      <c r="B25" s="319"/>
      <c r="C25" s="15">
        <v>-0.79</v>
      </c>
      <c r="D25" s="14">
        <v>-0.77500000000000002</v>
      </c>
      <c r="E25" s="14">
        <v>-0.59599999999999997</v>
      </c>
      <c r="F25" s="14">
        <v>-0.41699999999999998</v>
      </c>
      <c r="G25" s="14">
        <v>-0.69299999999999995</v>
      </c>
      <c r="H25" s="14">
        <v>-0.68300000000000005</v>
      </c>
      <c r="I25" s="14">
        <v>-0.70799999999999996</v>
      </c>
      <c r="J25" s="14">
        <v>-0.53600000000000003</v>
      </c>
      <c r="K25" s="14">
        <v>-0.88200000000000001</v>
      </c>
      <c r="L25" s="14">
        <v>-0.84199999999999997</v>
      </c>
      <c r="M25" s="15">
        <v>-1</v>
      </c>
      <c r="N25" s="14">
        <v>-0.82199999999999995</v>
      </c>
      <c r="O25" s="14">
        <v>-0.78400000000000003</v>
      </c>
      <c r="P25" s="12">
        <v>-0.77100000000000002</v>
      </c>
    </row>
    <row r="26" spans="1:16" x14ac:dyDescent="0.25">
      <c r="A26" s="298" t="s">
        <v>35</v>
      </c>
      <c r="B26" s="318"/>
      <c r="C26" s="315" t="s">
        <v>25</v>
      </c>
      <c r="D26" s="315" t="s">
        <v>25</v>
      </c>
      <c r="E26" s="315" t="s">
        <v>25</v>
      </c>
      <c r="F26" s="7">
        <v>3</v>
      </c>
      <c r="G26" s="315" t="s">
        <v>25</v>
      </c>
      <c r="H26" s="315" t="s">
        <v>25</v>
      </c>
      <c r="I26" s="7">
        <v>1</v>
      </c>
      <c r="J26" s="315" t="s">
        <v>25</v>
      </c>
      <c r="K26" s="7">
        <v>1</v>
      </c>
      <c r="L26" s="315" t="s">
        <v>25</v>
      </c>
      <c r="M26" s="315" t="s">
        <v>25</v>
      </c>
      <c r="N26" s="315" t="s">
        <v>25</v>
      </c>
      <c r="O26" s="7">
        <v>4</v>
      </c>
      <c r="P26" s="9">
        <v>9</v>
      </c>
    </row>
    <row r="27" spans="1:16" ht="15.75" thickBot="1" x14ac:dyDescent="0.3">
      <c r="A27" s="299"/>
      <c r="B27" s="319"/>
      <c r="C27" s="317"/>
      <c r="D27" s="317"/>
      <c r="E27" s="317"/>
      <c r="F27" s="14">
        <v>-8.3000000000000004E-2</v>
      </c>
      <c r="G27" s="317"/>
      <c r="H27" s="317"/>
      <c r="I27" s="14">
        <v>-4.2000000000000003E-2</v>
      </c>
      <c r="J27" s="317"/>
      <c r="K27" s="14">
        <v>-8.9999999999999993E-3</v>
      </c>
      <c r="L27" s="317"/>
      <c r="M27" s="317"/>
      <c r="N27" s="317"/>
      <c r="O27" s="14">
        <v>-5.3999999999999999E-2</v>
      </c>
      <c r="P27" s="12">
        <v>-3.0000000000000001E-3</v>
      </c>
    </row>
    <row r="28" spans="1:16" ht="15.75" thickBot="1" x14ac:dyDescent="0.3">
      <c r="A28" s="31" t="s">
        <v>36</v>
      </c>
      <c r="B28" s="13"/>
      <c r="C28" s="2">
        <v>44</v>
      </c>
      <c r="D28" s="2">
        <v>30</v>
      </c>
      <c r="E28" s="2">
        <v>5</v>
      </c>
      <c r="F28" s="2">
        <v>0</v>
      </c>
      <c r="G28" s="2">
        <v>6</v>
      </c>
      <c r="H28" s="2">
        <v>4</v>
      </c>
      <c r="I28" s="2">
        <v>0</v>
      </c>
      <c r="J28" s="2">
        <v>8</v>
      </c>
      <c r="K28" s="2">
        <v>4</v>
      </c>
      <c r="L28" s="2">
        <v>5</v>
      </c>
      <c r="M28" s="2">
        <v>4</v>
      </c>
      <c r="N28" s="2">
        <v>5</v>
      </c>
      <c r="O28" s="2">
        <v>10</v>
      </c>
      <c r="P28" s="3">
        <v>125</v>
      </c>
    </row>
    <row r="29" spans="1:16" ht="23.25" thickBot="1" x14ac:dyDescent="0.3">
      <c r="A29" s="31" t="s">
        <v>37</v>
      </c>
      <c r="B29" s="2" t="s">
        <v>31</v>
      </c>
      <c r="C29" s="2">
        <v>585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63</v>
      </c>
      <c r="O29" s="2">
        <v>0</v>
      </c>
      <c r="P29" s="3">
        <v>648</v>
      </c>
    </row>
    <row r="30" spans="1:16" ht="23.25" customHeight="1" x14ac:dyDescent="0.25">
      <c r="A30" s="34" t="s">
        <v>38</v>
      </c>
      <c r="B30" s="18" t="s">
        <v>31</v>
      </c>
      <c r="C30" s="18">
        <v>248</v>
      </c>
      <c r="D30" s="18">
        <v>161</v>
      </c>
      <c r="E30" s="18">
        <v>84</v>
      </c>
      <c r="F30" s="18">
        <v>68</v>
      </c>
      <c r="G30" s="18">
        <v>55</v>
      </c>
      <c r="H30" s="18">
        <v>185</v>
      </c>
      <c r="I30" s="18">
        <v>75</v>
      </c>
      <c r="J30" s="18">
        <v>58</v>
      </c>
      <c r="K30" s="18">
        <v>15</v>
      </c>
      <c r="L30" s="18">
        <v>176</v>
      </c>
      <c r="M30" s="18">
        <v>541</v>
      </c>
      <c r="N30" s="18">
        <v>84</v>
      </c>
      <c r="O30" s="18">
        <v>57</v>
      </c>
      <c r="P30" s="17">
        <v>1807</v>
      </c>
    </row>
    <row r="31" spans="1:16" ht="15.75" thickBot="1" x14ac:dyDescent="0.3">
      <c r="A31" s="31" t="s">
        <v>39</v>
      </c>
      <c r="B31" s="1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3"/>
    </row>
    <row r="32" spans="1:16" ht="23.25" thickBot="1" x14ac:dyDescent="0.3">
      <c r="A32" s="31" t="s">
        <v>40</v>
      </c>
      <c r="B32" s="2"/>
      <c r="C32" s="2">
        <v>88</v>
      </c>
      <c r="D32" s="2">
        <v>161</v>
      </c>
      <c r="E32" s="2">
        <v>65</v>
      </c>
      <c r="F32" s="2">
        <v>37</v>
      </c>
      <c r="G32" s="2">
        <v>55</v>
      </c>
      <c r="H32" s="2">
        <v>132</v>
      </c>
      <c r="I32" s="2">
        <v>75</v>
      </c>
      <c r="J32" s="2">
        <v>58</v>
      </c>
      <c r="K32" s="2">
        <v>10</v>
      </c>
      <c r="L32" s="2">
        <v>61</v>
      </c>
      <c r="M32" s="2">
        <v>203</v>
      </c>
      <c r="N32" s="2">
        <v>84</v>
      </c>
      <c r="O32" s="2">
        <v>57</v>
      </c>
      <c r="P32" s="3">
        <v>1086</v>
      </c>
    </row>
    <row r="33" spans="1:16" ht="11.25" customHeight="1" x14ac:dyDescent="0.25">
      <c r="A33" s="298" t="s">
        <v>41</v>
      </c>
      <c r="B33" s="315"/>
      <c r="C33" s="315">
        <v>53</v>
      </c>
      <c r="D33" s="315">
        <v>11</v>
      </c>
      <c r="E33" s="315">
        <v>2</v>
      </c>
      <c r="F33" s="315">
        <v>4</v>
      </c>
      <c r="G33" s="315">
        <v>29</v>
      </c>
      <c r="H33" s="315">
        <v>0</v>
      </c>
      <c r="I33" s="315">
        <v>0</v>
      </c>
      <c r="J33" s="315">
        <v>0</v>
      </c>
      <c r="K33" s="315">
        <v>3</v>
      </c>
      <c r="L33" s="315">
        <v>0</v>
      </c>
      <c r="M33" s="315">
        <v>0</v>
      </c>
      <c r="N33" s="315">
        <v>9</v>
      </c>
      <c r="O33" s="315">
        <v>12</v>
      </c>
      <c r="P33" s="320">
        <v>123</v>
      </c>
    </row>
    <row r="34" spans="1:16" ht="14.25" customHeight="1" x14ac:dyDescent="0.25">
      <c r="A34" s="310"/>
      <c r="B34" s="316"/>
      <c r="C34" s="316"/>
      <c r="D34" s="316"/>
      <c r="E34" s="316"/>
      <c r="F34" s="316"/>
      <c r="G34" s="316"/>
      <c r="H34" s="316"/>
      <c r="I34" s="316"/>
      <c r="J34" s="316"/>
      <c r="K34" s="316"/>
      <c r="L34" s="316"/>
      <c r="M34" s="316"/>
      <c r="N34" s="316"/>
      <c r="O34" s="316"/>
      <c r="P34" s="322"/>
    </row>
    <row r="35" spans="1:16" ht="15.75" hidden="1" thickBot="1" x14ac:dyDescent="0.3">
      <c r="A35" s="299"/>
      <c r="B35" s="317"/>
      <c r="C35" s="317"/>
      <c r="D35" s="317"/>
      <c r="E35" s="317"/>
      <c r="F35" s="317"/>
      <c r="G35" s="317"/>
      <c r="H35" s="317"/>
      <c r="I35" s="317"/>
      <c r="J35" s="317"/>
      <c r="K35" s="317"/>
      <c r="L35" s="317"/>
      <c r="M35" s="317"/>
      <c r="N35" s="317"/>
      <c r="O35" s="317"/>
      <c r="P35" s="321"/>
    </row>
    <row r="36" spans="1:16" ht="15.75" x14ac:dyDescent="0.25">
      <c r="A36" s="16"/>
    </row>
  </sheetData>
  <mergeCells count="71">
    <mergeCell ref="P33:P35"/>
    <mergeCell ref="A1:P1"/>
    <mergeCell ref="A2:P2"/>
    <mergeCell ref="A3:P3"/>
    <mergeCell ref="C5:C6"/>
    <mergeCell ref="E5:E6"/>
    <mergeCell ref="F5:F6"/>
    <mergeCell ref="I5:I6"/>
    <mergeCell ref="L5:L6"/>
    <mergeCell ref="J33:J35"/>
    <mergeCell ref="K33:K35"/>
    <mergeCell ref="L33:L35"/>
    <mergeCell ref="M33:M35"/>
    <mergeCell ref="N33:N35"/>
    <mergeCell ref="O33:O35"/>
    <mergeCell ref="A33:A35"/>
    <mergeCell ref="B33:B35"/>
    <mergeCell ref="C33:C35"/>
    <mergeCell ref="D33:D35"/>
    <mergeCell ref="E33:E35"/>
    <mergeCell ref="F33:F35"/>
    <mergeCell ref="G33:G35"/>
    <mergeCell ref="H33:H35"/>
    <mergeCell ref="I33:I35"/>
    <mergeCell ref="N26:N27"/>
    <mergeCell ref="E26:E27"/>
    <mergeCell ref="G26:G27"/>
    <mergeCell ref="H26:H27"/>
    <mergeCell ref="J26:J27"/>
    <mergeCell ref="L26:L27"/>
    <mergeCell ref="M26:M27"/>
    <mergeCell ref="A24:A25"/>
    <mergeCell ref="B24:B25"/>
    <mergeCell ref="A26:A27"/>
    <mergeCell ref="B26:B27"/>
    <mergeCell ref="C26:C27"/>
    <mergeCell ref="D26:D27"/>
    <mergeCell ref="M20:M21"/>
    <mergeCell ref="N20:N21"/>
    <mergeCell ref="O20:O21"/>
    <mergeCell ref="P20:P21"/>
    <mergeCell ref="J20:J21"/>
    <mergeCell ref="K20:K21"/>
    <mergeCell ref="L20:L21"/>
    <mergeCell ref="A22:A23"/>
    <mergeCell ref="B22:B23"/>
    <mergeCell ref="G20:G21"/>
    <mergeCell ref="H20:H21"/>
    <mergeCell ref="I20:I21"/>
    <mergeCell ref="A20:A21"/>
    <mergeCell ref="B20:B21"/>
    <mergeCell ref="C20:C21"/>
    <mergeCell ref="D20:D21"/>
    <mergeCell ref="E20:E21"/>
    <mergeCell ref="F20:F21"/>
    <mergeCell ref="A13:A14"/>
    <mergeCell ref="B13:B14"/>
    <mergeCell ref="A16:A17"/>
    <mergeCell ref="B16:B17"/>
    <mergeCell ref="K5:K6"/>
    <mergeCell ref="A5:A6"/>
    <mergeCell ref="M5:M6"/>
    <mergeCell ref="N5:N6"/>
    <mergeCell ref="O5:O6"/>
    <mergeCell ref="P5:P6"/>
    <mergeCell ref="B9:B12"/>
    <mergeCell ref="B5:B6"/>
    <mergeCell ref="D5:D6"/>
    <mergeCell ref="G5:G6"/>
    <mergeCell ref="H5:H6"/>
    <mergeCell ref="J5:J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4"/>
  <sheetViews>
    <sheetView topLeftCell="B18" zoomScale="150" zoomScaleNormal="150" workbookViewId="0">
      <selection activeCell="F33" sqref="F33"/>
    </sheetView>
  </sheetViews>
  <sheetFormatPr defaultRowHeight="15" x14ac:dyDescent="0.25"/>
  <cols>
    <col min="1" max="1" width="11.85546875" customWidth="1"/>
    <col min="2" max="2" width="4.85546875" customWidth="1"/>
    <col min="4" max="4" width="7.5703125" customWidth="1"/>
    <col min="5" max="5" width="8" customWidth="1"/>
  </cols>
  <sheetData>
    <row r="1" spans="1:16" ht="15.75" x14ac:dyDescent="0.25">
      <c r="A1" s="304" t="s">
        <v>0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</row>
    <row r="2" spans="1:16" ht="15.75" x14ac:dyDescent="0.25">
      <c r="A2" s="304" t="s">
        <v>1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</row>
    <row r="3" spans="1:16" ht="16.5" thickBot="1" x14ac:dyDescent="0.3">
      <c r="A3" s="304" t="s">
        <v>71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</row>
    <row r="4" spans="1:16" x14ac:dyDescent="0.25">
      <c r="A4" s="305"/>
      <c r="B4" s="308"/>
      <c r="C4" s="324" t="s">
        <v>48</v>
      </c>
      <c r="D4" s="326" t="s">
        <v>2</v>
      </c>
      <c r="E4" s="328" t="s">
        <v>3</v>
      </c>
      <c r="F4" s="330" t="s">
        <v>4</v>
      </c>
      <c r="G4" s="332" t="s">
        <v>5</v>
      </c>
      <c r="H4" s="344" t="s">
        <v>6</v>
      </c>
      <c r="I4" s="328" t="s">
        <v>7</v>
      </c>
      <c r="J4" s="346" t="s">
        <v>8</v>
      </c>
      <c r="K4" s="330" t="s">
        <v>9</v>
      </c>
      <c r="L4" s="336" t="s">
        <v>10</v>
      </c>
      <c r="M4" s="338" t="s">
        <v>11</v>
      </c>
      <c r="N4" s="334" t="s">
        <v>12</v>
      </c>
      <c r="O4" s="330" t="s">
        <v>13</v>
      </c>
      <c r="P4" s="311" t="s">
        <v>14</v>
      </c>
    </row>
    <row r="5" spans="1:16" ht="39.75" customHeight="1" thickBot="1" x14ac:dyDescent="0.3">
      <c r="A5" s="306"/>
      <c r="B5" s="309"/>
      <c r="C5" s="325"/>
      <c r="D5" s="327"/>
      <c r="E5" s="329"/>
      <c r="F5" s="331"/>
      <c r="G5" s="333"/>
      <c r="H5" s="345"/>
      <c r="I5" s="329"/>
      <c r="J5" s="347"/>
      <c r="K5" s="331"/>
      <c r="L5" s="337"/>
      <c r="M5" s="339"/>
      <c r="N5" s="335"/>
      <c r="O5" s="331"/>
      <c r="P5" s="312"/>
    </row>
    <row r="6" spans="1:16" ht="33.75" customHeight="1" thickBot="1" x14ac:dyDescent="0.3">
      <c r="A6" s="84" t="s">
        <v>80</v>
      </c>
      <c r="B6" s="46" t="s">
        <v>16</v>
      </c>
      <c r="C6" s="41">
        <v>320</v>
      </c>
      <c r="D6" s="146">
        <v>126</v>
      </c>
      <c r="E6" s="40">
        <v>8</v>
      </c>
      <c r="F6" s="53">
        <v>14</v>
      </c>
      <c r="G6" s="161">
        <v>60</v>
      </c>
      <c r="H6" s="216">
        <v>16</v>
      </c>
      <c r="I6" s="40">
        <v>11</v>
      </c>
      <c r="J6" s="156">
        <v>39</v>
      </c>
      <c r="K6" s="53">
        <v>30</v>
      </c>
      <c r="L6" s="180">
        <v>24</v>
      </c>
      <c r="M6" s="193">
        <v>47</v>
      </c>
      <c r="N6" s="203">
        <v>17</v>
      </c>
      <c r="O6" s="53">
        <v>32</v>
      </c>
      <c r="P6" s="24">
        <f>SUM(C6:O6)</f>
        <v>744</v>
      </c>
    </row>
    <row r="7" spans="1:16" s="82" customFormat="1" ht="3.75" hidden="1" customHeight="1" thickBot="1" x14ac:dyDescent="0.3">
      <c r="A7" s="85" t="s">
        <v>72</v>
      </c>
      <c r="B7" s="79" t="s">
        <v>16</v>
      </c>
      <c r="C7" s="80">
        <f t="shared" ref="C7:O7" si="0">C6-C29</f>
        <v>268</v>
      </c>
      <c r="D7" s="171">
        <f t="shared" si="0"/>
        <v>110</v>
      </c>
      <c r="E7" s="135">
        <f t="shared" si="0"/>
        <v>6</v>
      </c>
      <c r="F7" s="95">
        <f t="shared" si="0"/>
        <v>14</v>
      </c>
      <c r="G7" s="162">
        <f t="shared" si="0"/>
        <v>49</v>
      </c>
      <c r="H7" s="221">
        <f t="shared" si="0"/>
        <v>14</v>
      </c>
      <c r="I7" s="135">
        <f t="shared" si="0"/>
        <v>8</v>
      </c>
      <c r="J7" s="159">
        <f t="shared" si="0"/>
        <v>33</v>
      </c>
      <c r="K7" s="95">
        <f t="shared" si="0"/>
        <v>25</v>
      </c>
      <c r="L7" s="182">
        <f t="shared" si="0"/>
        <v>19</v>
      </c>
      <c r="M7" s="195">
        <f t="shared" si="0"/>
        <v>38</v>
      </c>
      <c r="N7" s="207">
        <f t="shared" si="0"/>
        <v>15</v>
      </c>
      <c r="O7" s="95">
        <f t="shared" si="0"/>
        <v>25</v>
      </c>
      <c r="P7" s="81">
        <f t="shared" ref="P7" si="1">SUM(C7:O7)</f>
        <v>624</v>
      </c>
    </row>
    <row r="8" spans="1:16" s="82" customFormat="1" ht="17.25" hidden="1" thickBot="1" x14ac:dyDescent="0.3">
      <c r="A8" s="85" t="s">
        <v>73</v>
      </c>
      <c r="B8" s="79" t="s">
        <v>16</v>
      </c>
      <c r="C8" s="80">
        <v>29</v>
      </c>
      <c r="D8" s="171">
        <v>14</v>
      </c>
      <c r="E8" s="135">
        <v>1</v>
      </c>
      <c r="F8" s="95">
        <v>0</v>
      </c>
      <c r="G8" s="162">
        <v>14</v>
      </c>
      <c r="H8" s="221">
        <v>3</v>
      </c>
      <c r="I8" s="135">
        <v>4</v>
      </c>
      <c r="J8" s="159">
        <v>5</v>
      </c>
      <c r="K8" s="95">
        <v>4</v>
      </c>
      <c r="L8" s="182">
        <v>0</v>
      </c>
      <c r="M8" s="195">
        <v>1</v>
      </c>
      <c r="N8" s="207">
        <v>1</v>
      </c>
      <c r="O8" s="95">
        <v>3</v>
      </c>
      <c r="P8" s="81">
        <f>SUM(C8:O8)</f>
        <v>79</v>
      </c>
    </row>
    <row r="9" spans="1:16" ht="30" customHeight="1" thickBot="1" x14ac:dyDescent="0.3">
      <c r="A9" s="86" t="s">
        <v>74</v>
      </c>
      <c r="B9" s="46" t="s">
        <v>16</v>
      </c>
      <c r="C9" s="54">
        <v>336</v>
      </c>
      <c r="D9" s="172">
        <v>124</v>
      </c>
      <c r="E9" s="138">
        <v>7</v>
      </c>
      <c r="F9" s="55">
        <f t="shared" ref="F9" si="2">F7+F8</f>
        <v>14</v>
      </c>
      <c r="G9" s="163">
        <v>77</v>
      </c>
      <c r="H9" s="220">
        <v>14</v>
      </c>
      <c r="I9" s="138">
        <v>12</v>
      </c>
      <c r="J9" s="160">
        <v>38</v>
      </c>
      <c r="K9" s="55">
        <v>29</v>
      </c>
      <c r="L9" s="183">
        <v>8</v>
      </c>
      <c r="M9" s="196">
        <v>40</v>
      </c>
      <c r="N9" s="208">
        <f>N6+'1 квартал 2014'!N29-'2 квартал 2014г.'!N29</f>
        <v>16</v>
      </c>
      <c r="O9" s="96">
        <v>28</v>
      </c>
      <c r="P9" s="27">
        <f t="shared" ref="P9:P10" si="3">SUM(C9:O9)</f>
        <v>743</v>
      </c>
    </row>
    <row r="10" spans="1:16" x14ac:dyDescent="0.25">
      <c r="A10" s="87" t="s">
        <v>18</v>
      </c>
      <c r="B10" s="75" t="s">
        <v>16</v>
      </c>
      <c r="C10" s="56">
        <v>320</v>
      </c>
      <c r="D10" s="141">
        <v>117</v>
      </c>
      <c r="E10" s="125">
        <v>8</v>
      </c>
      <c r="F10" s="57">
        <v>1</v>
      </c>
      <c r="G10" s="164">
        <v>60</v>
      </c>
      <c r="H10" s="210">
        <v>16</v>
      </c>
      <c r="I10" s="125">
        <v>11</v>
      </c>
      <c r="J10" s="150">
        <v>39</v>
      </c>
      <c r="K10" s="57">
        <v>3</v>
      </c>
      <c r="L10" s="175">
        <v>24</v>
      </c>
      <c r="M10" s="187">
        <v>47</v>
      </c>
      <c r="N10" s="198">
        <v>17</v>
      </c>
      <c r="O10" s="97">
        <v>32</v>
      </c>
      <c r="P10" s="36">
        <f t="shared" si="3"/>
        <v>695</v>
      </c>
    </row>
    <row r="11" spans="1:16" ht="15.75" thickBot="1" x14ac:dyDescent="0.3">
      <c r="A11" s="86"/>
      <c r="B11" s="76" t="s">
        <v>27</v>
      </c>
      <c r="C11" s="58">
        <f>C10/C6*100%</f>
        <v>1</v>
      </c>
      <c r="D11" s="142">
        <f t="shared" ref="D11:P11" si="4">D10/D6*100%</f>
        <v>0.9285714285714286</v>
      </c>
      <c r="E11" s="126">
        <f t="shared" si="4"/>
        <v>1</v>
      </c>
      <c r="F11" s="59">
        <f t="shared" si="4"/>
        <v>7.1428571428571425E-2</v>
      </c>
      <c r="G11" s="165">
        <f t="shared" si="4"/>
        <v>1</v>
      </c>
      <c r="H11" s="211">
        <f t="shared" si="4"/>
        <v>1</v>
      </c>
      <c r="I11" s="126">
        <f t="shared" si="4"/>
        <v>1</v>
      </c>
      <c r="J11" s="151">
        <f t="shared" si="4"/>
        <v>1</v>
      </c>
      <c r="K11" s="59">
        <f t="shared" si="4"/>
        <v>0.1</v>
      </c>
      <c r="L11" s="176">
        <f t="shared" si="4"/>
        <v>1</v>
      </c>
      <c r="M11" s="188">
        <f t="shared" si="4"/>
        <v>1</v>
      </c>
      <c r="N11" s="199">
        <f t="shared" si="4"/>
        <v>1</v>
      </c>
      <c r="O11" s="90">
        <f t="shared" si="4"/>
        <v>1</v>
      </c>
      <c r="P11" s="28">
        <f t="shared" si="4"/>
        <v>0.93413978494623651</v>
      </c>
    </row>
    <row r="12" spans="1:16" ht="11.25" customHeight="1" x14ac:dyDescent="0.25">
      <c r="A12" s="340" t="s">
        <v>19</v>
      </c>
      <c r="B12" s="35" t="s">
        <v>16</v>
      </c>
      <c r="C12" s="77">
        <v>205</v>
      </c>
      <c r="D12" s="143">
        <v>66</v>
      </c>
      <c r="E12" s="127">
        <v>2</v>
      </c>
      <c r="F12" s="60"/>
      <c r="G12" s="166">
        <v>9</v>
      </c>
      <c r="H12" s="212"/>
      <c r="I12" s="148"/>
      <c r="J12" s="152">
        <v>7</v>
      </c>
      <c r="K12" s="83">
        <v>3</v>
      </c>
      <c r="L12" s="185">
        <v>1</v>
      </c>
      <c r="M12" s="189">
        <v>11</v>
      </c>
      <c r="N12" s="200">
        <v>2</v>
      </c>
      <c r="O12" s="92">
        <v>4</v>
      </c>
      <c r="P12" s="73">
        <f>SUM(C12:O12)</f>
        <v>310</v>
      </c>
    </row>
    <row r="13" spans="1:16" ht="12" customHeight="1" thickBot="1" x14ac:dyDescent="0.3">
      <c r="A13" s="341"/>
      <c r="B13" s="72" t="s">
        <v>27</v>
      </c>
      <c r="C13" s="61">
        <f>C12/C12*100%</f>
        <v>1</v>
      </c>
      <c r="D13" s="144">
        <f t="shared" ref="D13:P13" si="5">D12/D12*100%</f>
        <v>1</v>
      </c>
      <c r="E13" s="128">
        <f t="shared" si="5"/>
        <v>1</v>
      </c>
      <c r="F13" s="61"/>
      <c r="G13" s="167">
        <f t="shared" si="5"/>
        <v>1</v>
      </c>
      <c r="H13" s="213"/>
      <c r="I13" s="128"/>
      <c r="J13" s="153"/>
      <c r="K13" s="61">
        <f t="shared" si="5"/>
        <v>1</v>
      </c>
      <c r="L13" s="177">
        <f t="shared" ref="L13" si="6">L12/L12*100%</f>
        <v>1</v>
      </c>
      <c r="M13" s="190">
        <f t="shared" si="5"/>
        <v>1</v>
      </c>
      <c r="N13" s="201">
        <f t="shared" si="5"/>
        <v>1</v>
      </c>
      <c r="O13" s="61">
        <f t="shared" si="5"/>
        <v>1</v>
      </c>
      <c r="P13" s="61">
        <f t="shared" si="5"/>
        <v>1</v>
      </c>
    </row>
    <row r="14" spans="1:16" ht="13.5" customHeight="1" thickBot="1" x14ac:dyDescent="0.3">
      <c r="A14" s="342" t="s">
        <v>21</v>
      </c>
      <c r="B14" s="74" t="s">
        <v>16</v>
      </c>
      <c r="C14" s="48">
        <v>214</v>
      </c>
      <c r="D14" s="143">
        <v>98</v>
      </c>
      <c r="E14" s="129">
        <v>8</v>
      </c>
      <c r="F14" s="83">
        <v>7</v>
      </c>
      <c r="G14" s="166">
        <v>29</v>
      </c>
      <c r="H14" s="214">
        <v>10</v>
      </c>
      <c r="I14" s="131">
        <v>4</v>
      </c>
      <c r="J14" s="154">
        <v>28</v>
      </c>
      <c r="K14" s="83">
        <v>18</v>
      </c>
      <c r="L14" s="178">
        <v>5</v>
      </c>
      <c r="M14" s="191">
        <v>12</v>
      </c>
      <c r="N14" s="200">
        <v>18</v>
      </c>
      <c r="O14" s="92">
        <v>23</v>
      </c>
      <c r="P14" s="42">
        <f>SUM(C14:O14)</f>
        <v>474</v>
      </c>
    </row>
    <row r="15" spans="1:16" ht="12.75" customHeight="1" thickBot="1" x14ac:dyDescent="0.3">
      <c r="A15" s="343"/>
      <c r="B15" s="76" t="s">
        <v>27</v>
      </c>
      <c r="C15" s="47">
        <f t="shared" ref="C15:J15" si="7">C14/C9*100%</f>
        <v>0.63690476190476186</v>
      </c>
      <c r="D15" s="145">
        <f t="shared" si="7"/>
        <v>0.79032258064516125</v>
      </c>
      <c r="E15" s="130">
        <f t="shared" si="7"/>
        <v>1.1428571428571428</v>
      </c>
      <c r="F15" s="62">
        <f t="shared" si="7"/>
        <v>0.5</v>
      </c>
      <c r="G15" s="168">
        <f t="shared" si="7"/>
        <v>0.37662337662337664</v>
      </c>
      <c r="H15" s="215">
        <f t="shared" si="7"/>
        <v>0.7142857142857143</v>
      </c>
      <c r="I15" s="130">
        <f t="shared" si="7"/>
        <v>0.33333333333333331</v>
      </c>
      <c r="J15" s="155">
        <f t="shared" si="7"/>
        <v>0.73684210526315785</v>
      </c>
      <c r="K15" s="62">
        <f>K14/K9*100%</f>
        <v>0.62068965517241381</v>
      </c>
      <c r="L15" s="179">
        <f t="shared" ref="L15:P15" si="8">L14/L9*100%</f>
        <v>0.625</v>
      </c>
      <c r="M15" s="192">
        <f t="shared" si="8"/>
        <v>0.3</v>
      </c>
      <c r="N15" s="202">
        <f t="shared" si="8"/>
        <v>1.125</v>
      </c>
      <c r="O15" s="63">
        <f t="shared" si="8"/>
        <v>0.8214285714285714</v>
      </c>
      <c r="P15" s="50">
        <f t="shared" si="8"/>
        <v>0.63795423956931363</v>
      </c>
    </row>
    <row r="16" spans="1:16" ht="33.75" thickBot="1" x14ac:dyDescent="0.3">
      <c r="A16" s="86" t="s">
        <v>23</v>
      </c>
      <c r="B16" s="21" t="s">
        <v>45</v>
      </c>
      <c r="C16" s="41" t="s">
        <v>25</v>
      </c>
      <c r="D16" s="146" t="s">
        <v>25</v>
      </c>
      <c r="E16" s="40" t="s">
        <v>25</v>
      </c>
      <c r="F16" s="53" t="s">
        <v>25</v>
      </c>
      <c r="G16" s="161" t="s">
        <v>25</v>
      </c>
      <c r="H16" s="216" t="s">
        <v>25</v>
      </c>
      <c r="I16" s="40" t="s">
        <v>25</v>
      </c>
      <c r="J16" s="156" t="s">
        <v>25</v>
      </c>
      <c r="K16" s="53" t="s">
        <v>25</v>
      </c>
      <c r="L16" s="180" t="s">
        <v>25</v>
      </c>
      <c r="M16" s="193" t="s">
        <v>25</v>
      </c>
      <c r="N16" s="203" t="s">
        <v>25</v>
      </c>
      <c r="O16" s="91" t="s">
        <v>25</v>
      </c>
      <c r="P16" s="42" t="s">
        <v>25</v>
      </c>
    </row>
    <row r="17" spans="1:16" ht="10.5" customHeight="1" x14ac:dyDescent="0.25">
      <c r="A17" s="342" t="s">
        <v>26</v>
      </c>
      <c r="B17" s="74" t="s">
        <v>16</v>
      </c>
      <c r="C17" s="48">
        <v>50</v>
      </c>
      <c r="D17" s="358" t="s">
        <v>25</v>
      </c>
      <c r="E17" s="360" t="s">
        <v>25</v>
      </c>
      <c r="F17" s="362" t="s">
        <v>25</v>
      </c>
      <c r="G17" s="166">
        <v>1</v>
      </c>
      <c r="H17" s="214">
        <v>5</v>
      </c>
      <c r="I17" s="360" t="s">
        <v>25</v>
      </c>
      <c r="J17" s="154">
        <v>1</v>
      </c>
      <c r="K17" s="83">
        <v>0</v>
      </c>
      <c r="L17" s="348" t="s">
        <v>25</v>
      </c>
      <c r="M17" s="350" t="s">
        <v>25</v>
      </c>
      <c r="N17" s="352" t="s">
        <v>25</v>
      </c>
      <c r="O17" s="354" t="s">
        <v>25</v>
      </c>
      <c r="P17" s="43">
        <f>SUM(C17:O17)</f>
        <v>57</v>
      </c>
    </row>
    <row r="18" spans="1:16" ht="11.25" customHeight="1" thickBot="1" x14ac:dyDescent="0.3">
      <c r="A18" s="343"/>
      <c r="B18" s="76" t="s">
        <v>27</v>
      </c>
      <c r="C18" s="47">
        <f>C17/C10*100%</f>
        <v>0.15625</v>
      </c>
      <c r="D18" s="359"/>
      <c r="E18" s="361"/>
      <c r="F18" s="363"/>
      <c r="G18" s="173">
        <f t="shared" ref="G18:H18" si="9">G17/G10*100%</f>
        <v>1.6666666666666666E-2</v>
      </c>
      <c r="H18" s="217">
        <f t="shared" si="9"/>
        <v>0.3125</v>
      </c>
      <c r="I18" s="361"/>
      <c r="J18" s="157">
        <f t="shared" ref="J18:K18" si="10">J17/J10*100%</f>
        <v>2.564102564102564E-2</v>
      </c>
      <c r="K18" s="47">
        <f t="shared" si="10"/>
        <v>0</v>
      </c>
      <c r="L18" s="349"/>
      <c r="M18" s="351"/>
      <c r="N18" s="353"/>
      <c r="O18" s="355"/>
      <c r="P18" s="51">
        <f>P17/P10*100%</f>
        <v>8.2014388489208639E-2</v>
      </c>
    </row>
    <row r="19" spans="1:16" ht="12.75" customHeight="1" thickBot="1" x14ac:dyDescent="0.3">
      <c r="A19" s="86" t="s">
        <v>28</v>
      </c>
      <c r="B19" s="21" t="s">
        <v>16</v>
      </c>
      <c r="C19" s="41" t="s">
        <v>25</v>
      </c>
      <c r="D19" s="146" t="s">
        <v>25</v>
      </c>
      <c r="E19" s="40" t="s">
        <v>25</v>
      </c>
      <c r="F19" s="53" t="s">
        <v>25</v>
      </c>
      <c r="G19" s="161" t="s">
        <v>25</v>
      </c>
      <c r="H19" s="216" t="s">
        <v>25</v>
      </c>
      <c r="I19" s="40" t="s">
        <v>25</v>
      </c>
      <c r="J19" s="156" t="s">
        <v>25</v>
      </c>
      <c r="K19" s="53" t="s">
        <v>25</v>
      </c>
      <c r="L19" s="180" t="s">
        <v>25</v>
      </c>
      <c r="M19" s="193" t="s">
        <v>25</v>
      </c>
      <c r="N19" s="203" t="s">
        <v>25</v>
      </c>
      <c r="O19" s="91" t="s">
        <v>25</v>
      </c>
      <c r="P19" s="27" t="s">
        <v>25</v>
      </c>
    </row>
    <row r="20" spans="1:16" ht="13.5" customHeight="1" thickBot="1" x14ac:dyDescent="0.3">
      <c r="A20" s="86" t="s">
        <v>30</v>
      </c>
      <c r="B20" s="21" t="s">
        <v>43</v>
      </c>
      <c r="C20" s="41" t="s">
        <v>25</v>
      </c>
      <c r="D20" s="146" t="s">
        <v>25</v>
      </c>
      <c r="E20" s="40" t="s">
        <v>25</v>
      </c>
      <c r="F20" s="53" t="s">
        <v>25</v>
      </c>
      <c r="G20" s="161" t="s">
        <v>25</v>
      </c>
      <c r="H20" s="216" t="s">
        <v>25</v>
      </c>
      <c r="I20" s="40" t="s">
        <v>25</v>
      </c>
      <c r="J20" s="156" t="s">
        <v>25</v>
      </c>
      <c r="K20" s="53" t="s">
        <v>25</v>
      </c>
      <c r="L20" s="180" t="s">
        <v>25</v>
      </c>
      <c r="M20" s="193" t="s">
        <v>25</v>
      </c>
      <c r="N20" s="203" t="s">
        <v>25</v>
      </c>
      <c r="O20" s="91" t="s">
        <v>25</v>
      </c>
      <c r="P20" s="27" t="s">
        <v>25</v>
      </c>
    </row>
    <row r="21" spans="1:16" ht="12" customHeight="1" x14ac:dyDescent="0.25">
      <c r="A21" s="342" t="s">
        <v>32</v>
      </c>
      <c r="B21" s="302" t="s">
        <v>46</v>
      </c>
      <c r="C21" s="356"/>
      <c r="D21" s="358"/>
      <c r="E21" s="360"/>
      <c r="F21" s="362"/>
      <c r="G21" s="364"/>
      <c r="H21" s="366"/>
      <c r="I21" s="360"/>
      <c r="J21" s="371"/>
      <c r="K21" s="362"/>
      <c r="L21" s="348"/>
      <c r="M21" s="350"/>
      <c r="N21" s="352"/>
      <c r="O21" s="354"/>
      <c r="P21" s="300"/>
    </row>
    <row r="22" spans="1:16" ht="8.25" customHeight="1" thickBot="1" x14ac:dyDescent="0.3">
      <c r="A22" s="343"/>
      <c r="B22" s="303"/>
      <c r="C22" s="357"/>
      <c r="D22" s="359"/>
      <c r="E22" s="361"/>
      <c r="F22" s="363"/>
      <c r="G22" s="365"/>
      <c r="H22" s="367"/>
      <c r="I22" s="361"/>
      <c r="J22" s="375"/>
      <c r="K22" s="363"/>
      <c r="L22" s="349"/>
      <c r="M22" s="351"/>
      <c r="N22" s="353"/>
      <c r="O22" s="355"/>
      <c r="P22" s="301"/>
    </row>
    <row r="23" spans="1:16" ht="12" customHeight="1" x14ac:dyDescent="0.25">
      <c r="A23" s="342" t="s">
        <v>33</v>
      </c>
      <c r="B23" s="74" t="s">
        <v>16</v>
      </c>
      <c r="C23" s="48">
        <v>59</v>
      </c>
      <c r="D23" s="143">
        <v>33</v>
      </c>
      <c r="E23" s="129">
        <v>2</v>
      </c>
      <c r="F23" s="83">
        <v>7</v>
      </c>
      <c r="G23" s="166">
        <v>38</v>
      </c>
      <c r="H23" s="214">
        <v>8</v>
      </c>
      <c r="I23" s="131">
        <v>4</v>
      </c>
      <c r="J23" s="154">
        <v>18</v>
      </c>
      <c r="K23" s="83">
        <v>4</v>
      </c>
      <c r="L23" s="178">
        <v>3</v>
      </c>
      <c r="M23" s="191">
        <v>39</v>
      </c>
      <c r="N23" s="200">
        <v>4</v>
      </c>
      <c r="O23" s="92">
        <v>5</v>
      </c>
      <c r="P23" s="73">
        <f>SUM(C23:O23)</f>
        <v>224</v>
      </c>
    </row>
    <row r="24" spans="1:16" ht="12" customHeight="1" thickBot="1" x14ac:dyDescent="0.3">
      <c r="A24" s="343"/>
      <c r="B24" s="76" t="s">
        <v>27</v>
      </c>
      <c r="C24" s="62">
        <f t="shared" ref="C24:J24" si="11">C23/C9*100%</f>
        <v>0.17559523809523808</v>
      </c>
      <c r="D24" s="145">
        <f t="shared" si="11"/>
        <v>0.2661290322580645</v>
      </c>
      <c r="E24" s="130">
        <f t="shared" si="11"/>
        <v>0.2857142857142857</v>
      </c>
      <c r="F24" s="62">
        <f t="shared" si="11"/>
        <v>0.5</v>
      </c>
      <c r="G24" s="168">
        <f t="shared" si="11"/>
        <v>0.4935064935064935</v>
      </c>
      <c r="H24" s="215">
        <f t="shared" si="11"/>
        <v>0.5714285714285714</v>
      </c>
      <c r="I24" s="130">
        <f t="shared" si="11"/>
        <v>0.33333333333333331</v>
      </c>
      <c r="J24" s="155">
        <f t="shared" si="11"/>
        <v>0.47368421052631576</v>
      </c>
      <c r="K24" s="62">
        <f>K23/K9*100%</f>
        <v>0.13793103448275862</v>
      </c>
      <c r="L24" s="179">
        <f t="shared" ref="L24:P24" si="12">L23/L9*100%</f>
        <v>0.375</v>
      </c>
      <c r="M24" s="192">
        <f t="shared" si="12"/>
        <v>0.97499999999999998</v>
      </c>
      <c r="N24" s="202">
        <f t="shared" si="12"/>
        <v>0.25</v>
      </c>
      <c r="O24" s="63">
        <f t="shared" si="12"/>
        <v>0.17857142857142858</v>
      </c>
      <c r="P24" s="51">
        <f t="shared" si="12"/>
        <v>0.30148048452220727</v>
      </c>
    </row>
    <row r="25" spans="1:16" ht="10.5" customHeight="1" x14ac:dyDescent="0.25">
      <c r="A25" s="342" t="s">
        <v>34</v>
      </c>
      <c r="B25" s="74" t="s">
        <v>16</v>
      </c>
      <c r="C25" s="48">
        <v>277</v>
      </c>
      <c r="D25" s="143">
        <v>91</v>
      </c>
      <c r="E25" s="129">
        <v>6</v>
      </c>
      <c r="F25" s="83">
        <v>6</v>
      </c>
      <c r="G25" s="166">
        <v>39</v>
      </c>
      <c r="H25" s="214">
        <v>6</v>
      </c>
      <c r="I25" s="131">
        <v>8</v>
      </c>
      <c r="J25" s="154">
        <v>20</v>
      </c>
      <c r="K25" s="83">
        <v>24</v>
      </c>
      <c r="L25" s="178">
        <v>5</v>
      </c>
      <c r="M25" s="191">
        <v>1</v>
      </c>
      <c r="N25" s="200">
        <v>12</v>
      </c>
      <c r="O25" s="92">
        <v>22</v>
      </c>
      <c r="P25" s="73">
        <f>SUM(C25:O25)</f>
        <v>517</v>
      </c>
    </row>
    <row r="26" spans="1:16" ht="14.25" customHeight="1" thickBot="1" x14ac:dyDescent="0.3">
      <c r="A26" s="343"/>
      <c r="B26" s="76" t="s">
        <v>27</v>
      </c>
      <c r="C26" s="49">
        <f t="shared" ref="C26:N26" si="13">C25/C9*100%</f>
        <v>0.82440476190476186</v>
      </c>
      <c r="D26" s="147">
        <f t="shared" si="13"/>
        <v>0.7338709677419355</v>
      </c>
      <c r="E26" s="132">
        <f t="shared" si="13"/>
        <v>0.8571428571428571</v>
      </c>
      <c r="F26" s="63">
        <f t="shared" si="13"/>
        <v>0.42857142857142855</v>
      </c>
      <c r="G26" s="169">
        <f t="shared" si="13"/>
        <v>0.50649350649350644</v>
      </c>
      <c r="H26" s="218">
        <f t="shared" si="13"/>
        <v>0.42857142857142855</v>
      </c>
      <c r="I26" s="132">
        <f t="shared" si="13"/>
        <v>0.66666666666666663</v>
      </c>
      <c r="J26" s="158">
        <f t="shared" si="13"/>
        <v>0.52631578947368418</v>
      </c>
      <c r="K26" s="63">
        <f t="shared" si="13"/>
        <v>0.82758620689655171</v>
      </c>
      <c r="L26" s="181">
        <f t="shared" si="13"/>
        <v>0.625</v>
      </c>
      <c r="M26" s="194">
        <f t="shared" si="13"/>
        <v>2.5000000000000001E-2</v>
      </c>
      <c r="N26" s="204">
        <f t="shared" si="13"/>
        <v>0.75</v>
      </c>
      <c r="O26" s="63">
        <f>O25/O9*100%</f>
        <v>0.7857142857142857</v>
      </c>
      <c r="P26" s="51">
        <f>P25/P9*100%</f>
        <v>0.69582772543741589</v>
      </c>
    </row>
    <row r="27" spans="1:16" ht="11.25" customHeight="1" x14ac:dyDescent="0.25">
      <c r="A27" s="342" t="s">
        <v>35</v>
      </c>
      <c r="B27" s="71" t="s">
        <v>16</v>
      </c>
      <c r="C27" s="356" t="s">
        <v>25</v>
      </c>
      <c r="D27" s="358" t="s">
        <v>25</v>
      </c>
      <c r="E27" s="360" t="s">
        <v>25</v>
      </c>
      <c r="F27" s="92">
        <v>1</v>
      </c>
      <c r="G27" s="364" t="s">
        <v>25</v>
      </c>
      <c r="H27" s="368" t="s">
        <v>25</v>
      </c>
      <c r="I27" s="360" t="s">
        <v>25</v>
      </c>
      <c r="J27" s="371" t="s">
        <v>25</v>
      </c>
      <c r="K27" s="92">
        <v>1</v>
      </c>
      <c r="L27" s="348" t="s">
        <v>25</v>
      </c>
      <c r="M27" s="350" t="s">
        <v>25</v>
      </c>
      <c r="N27" s="205">
        <v>0</v>
      </c>
      <c r="O27" s="92">
        <v>1</v>
      </c>
      <c r="P27" s="73">
        <f>SUM(C27:O27)</f>
        <v>3</v>
      </c>
    </row>
    <row r="28" spans="1:16" ht="13.5" customHeight="1" thickBot="1" x14ac:dyDescent="0.3">
      <c r="A28" s="343"/>
      <c r="B28" s="72" t="s">
        <v>27</v>
      </c>
      <c r="C28" s="376"/>
      <c r="D28" s="377"/>
      <c r="E28" s="370"/>
      <c r="F28" s="94">
        <f t="shared" ref="F28" si="14">F27/F9*100%</f>
        <v>7.1428571428571425E-2</v>
      </c>
      <c r="G28" s="378"/>
      <c r="H28" s="369"/>
      <c r="I28" s="370"/>
      <c r="J28" s="372"/>
      <c r="K28" s="94">
        <f t="shared" ref="K28" si="15">K27/K9*100%</f>
        <v>3.4482758620689655E-2</v>
      </c>
      <c r="L28" s="373"/>
      <c r="M28" s="374"/>
      <c r="N28" s="206">
        <f t="shared" ref="N28:P28" si="16">N27/N9*100%</f>
        <v>0</v>
      </c>
      <c r="O28" s="94">
        <f t="shared" si="16"/>
        <v>3.5714285714285712E-2</v>
      </c>
      <c r="P28" s="30">
        <f t="shared" si="16"/>
        <v>4.0376850605652759E-3</v>
      </c>
    </row>
    <row r="29" spans="1:16" ht="15.75" thickBot="1" x14ac:dyDescent="0.3">
      <c r="A29" s="86" t="s">
        <v>36</v>
      </c>
      <c r="B29" s="21" t="s">
        <v>16</v>
      </c>
      <c r="C29" s="41">
        <v>52</v>
      </c>
      <c r="D29" s="146">
        <v>16</v>
      </c>
      <c r="E29" s="40">
        <v>2</v>
      </c>
      <c r="F29" s="53">
        <v>0</v>
      </c>
      <c r="G29" s="161">
        <v>11</v>
      </c>
      <c r="H29" s="216">
        <v>2</v>
      </c>
      <c r="I29" s="40">
        <v>3</v>
      </c>
      <c r="J29" s="156">
        <v>6</v>
      </c>
      <c r="K29" s="53">
        <v>5</v>
      </c>
      <c r="L29" s="180">
        <v>5</v>
      </c>
      <c r="M29" s="193">
        <v>9</v>
      </c>
      <c r="N29" s="203">
        <v>2</v>
      </c>
      <c r="O29" s="91">
        <v>7</v>
      </c>
      <c r="P29" s="27">
        <f>SUM(C29:O29)</f>
        <v>120</v>
      </c>
    </row>
    <row r="30" spans="1:16" ht="27" customHeight="1" thickBot="1" x14ac:dyDescent="0.3">
      <c r="A30" s="86" t="s">
        <v>37</v>
      </c>
      <c r="B30" s="21" t="s">
        <v>16</v>
      </c>
      <c r="C30" s="41">
        <v>183</v>
      </c>
      <c r="D30" s="146">
        <v>0</v>
      </c>
      <c r="E30" s="40">
        <v>0</v>
      </c>
      <c r="F30" s="53">
        <v>0</v>
      </c>
      <c r="G30" s="161">
        <v>0</v>
      </c>
      <c r="H30" s="216">
        <v>0</v>
      </c>
      <c r="I30" s="40">
        <v>0</v>
      </c>
      <c r="J30" s="156">
        <v>0</v>
      </c>
      <c r="K30" s="53">
        <v>30</v>
      </c>
      <c r="L30" s="180">
        <v>0</v>
      </c>
      <c r="M30" s="193">
        <v>0</v>
      </c>
      <c r="N30" s="203">
        <v>10</v>
      </c>
      <c r="O30" s="91">
        <v>0</v>
      </c>
      <c r="P30" s="27">
        <f>SUM(C30:O30)</f>
        <v>223</v>
      </c>
    </row>
    <row r="31" spans="1:16" ht="25.5" thickBot="1" x14ac:dyDescent="0.3">
      <c r="A31" s="87" t="s">
        <v>38</v>
      </c>
      <c r="B31" s="71" t="s">
        <v>16</v>
      </c>
      <c r="C31" s="78">
        <v>30</v>
      </c>
      <c r="D31" s="143">
        <v>21</v>
      </c>
      <c r="E31" s="129">
        <v>24</v>
      </c>
      <c r="F31" s="83">
        <v>26</v>
      </c>
      <c r="G31" s="166">
        <v>14</v>
      </c>
      <c r="H31" s="214">
        <v>62</v>
      </c>
      <c r="I31" s="131">
        <v>23</v>
      </c>
      <c r="J31" s="154">
        <v>12</v>
      </c>
      <c r="K31" s="83">
        <v>4</v>
      </c>
      <c r="L31" s="178">
        <v>23</v>
      </c>
      <c r="M31" s="191">
        <v>213</v>
      </c>
      <c r="N31" s="200">
        <v>19</v>
      </c>
      <c r="O31" s="92">
        <v>14</v>
      </c>
      <c r="P31" s="27">
        <f>SUM(C31:O31)</f>
        <v>485</v>
      </c>
    </row>
    <row r="32" spans="1:16" ht="12" customHeight="1" thickBot="1" x14ac:dyDescent="0.3">
      <c r="A32" s="84" t="s">
        <v>39</v>
      </c>
      <c r="B32" s="52"/>
      <c r="C32" s="41"/>
      <c r="D32" s="146"/>
      <c r="E32" s="40"/>
      <c r="F32" s="53"/>
      <c r="G32" s="161"/>
      <c r="H32" s="216"/>
      <c r="I32" s="40"/>
      <c r="J32" s="156"/>
      <c r="K32" s="53"/>
      <c r="L32" s="180"/>
      <c r="M32" s="193"/>
      <c r="N32" s="203"/>
      <c r="O32" s="91"/>
      <c r="P32" s="27"/>
    </row>
    <row r="33" spans="1:16" ht="25.5" thickBot="1" x14ac:dyDescent="0.3">
      <c r="A33" s="86" t="s">
        <v>40</v>
      </c>
      <c r="B33" s="21" t="s">
        <v>16</v>
      </c>
      <c r="C33" s="64">
        <v>20</v>
      </c>
      <c r="D33" s="140">
        <v>21</v>
      </c>
      <c r="E33" s="124">
        <v>24</v>
      </c>
      <c r="F33" s="65">
        <v>18</v>
      </c>
      <c r="G33" s="170">
        <v>12</v>
      </c>
      <c r="H33" s="209">
        <v>39</v>
      </c>
      <c r="I33" s="124">
        <v>19</v>
      </c>
      <c r="J33" s="149">
        <v>12</v>
      </c>
      <c r="K33" s="65">
        <v>4</v>
      </c>
      <c r="L33" s="174">
        <v>17</v>
      </c>
      <c r="M33" s="186">
        <v>75</v>
      </c>
      <c r="N33" s="197">
        <v>19</v>
      </c>
      <c r="O33" s="98">
        <v>14</v>
      </c>
      <c r="P33" s="27">
        <f>SUM(C33:O33)</f>
        <v>294</v>
      </c>
    </row>
    <row r="34" spans="1:16" ht="25.5" thickBot="1" x14ac:dyDescent="0.3">
      <c r="A34" s="86" t="s">
        <v>41</v>
      </c>
      <c r="B34" s="21" t="s">
        <v>16</v>
      </c>
      <c r="C34" s="41">
        <v>9</v>
      </c>
      <c r="D34" s="146">
        <v>7</v>
      </c>
      <c r="E34" s="40">
        <v>0</v>
      </c>
      <c r="F34" s="53">
        <v>2</v>
      </c>
      <c r="G34" s="161">
        <v>5</v>
      </c>
      <c r="H34" s="216">
        <v>0</v>
      </c>
      <c r="I34" s="40">
        <v>0</v>
      </c>
      <c r="J34" s="156">
        <v>0</v>
      </c>
      <c r="K34" s="53">
        <v>0</v>
      </c>
      <c r="L34" s="180">
        <v>0</v>
      </c>
      <c r="M34" s="193">
        <v>0</v>
      </c>
      <c r="N34" s="203">
        <v>4</v>
      </c>
      <c r="O34" s="91">
        <v>3</v>
      </c>
      <c r="P34" s="27">
        <f>SUM(C34:O34)</f>
        <v>30</v>
      </c>
    </row>
  </sheetData>
  <mergeCells count="58">
    <mergeCell ref="A27:A28"/>
    <mergeCell ref="C27:C28"/>
    <mergeCell ref="D27:D28"/>
    <mergeCell ref="E27:E28"/>
    <mergeCell ref="G27:G28"/>
    <mergeCell ref="N21:N22"/>
    <mergeCell ref="O21:O22"/>
    <mergeCell ref="P21:P22"/>
    <mergeCell ref="J21:J22"/>
    <mergeCell ref="K21:K22"/>
    <mergeCell ref="L21:L22"/>
    <mergeCell ref="H27:H28"/>
    <mergeCell ref="I27:I28"/>
    <mergeCell ref="J27:J28"/>
    <mergeCell ref="L27:L28"/>
    <mergeCell ref="M27:M28"/>
    <mergeCell ref="A23:A24"/>
    <mergeCell ref="A25:A26"/>
    <mergeCell ref="G21:G22"/>
    <mergeCell ref="H21:H22"/>
    <mergeCell ref="I21:I22"/>
    <mergeCell ref="L17:L18"/>
    <mergeCell ref="M17:M18"/>
    <mergeCell ref="N17:N18"/>
    <mergeCell ref="O17:O18"/>
    <mergeCell ref="A21:A22"/>
    <mergeCell ref="B21:B22"/>
    <mergeCell ref="C21:C22"/>
    <mergeCell ref="D21:D22"/>
    <mergeCell ref="E21:E22"/>
    <mergeCell ref="F21:F22"/>
    <mergeCell ref="A17:A18"/>
    <mergeCell ref="D17:D18"/>
    <mergeCell ref="E17:E18"/>
    <mergeCell ref="F17:F18"/>
    <mergeCell ref="I17:I18"/>
    <mergeCell ref="M21:M22"/>
    <mergeCell ref="A12:A13"/>
    <mergeCell ref="A14:A15"/>
    <mergeCell ref="H4:H5"/>
    <mergeCell ref="I4:I5"/>
    <mergeCell ref="J4:J5"/>
    <mergeCell ref="A1:P1"/>
    <mergeCell ref="A2:P2"/>
    <mergeCell ref="A3:P3"/>
    <mergeCell ref="A4:A5"/>
    <mergeCell ref="B4:B5"/>
    <mergeCell ref="C4:C5"/>
    <mergeCell ref="D4:D5"/>
    <mergeCell ref="E4:E5"/>
    <mergeCell ref="F4:F5"/>
    <mergeCell ref="G4:G5"/>
    <mergeCell ref="N4:N5"/>
    <mergeCell ref="O4:O5"/>
    <mergeCell ref="P4:P5"/>
    <mergeCell ref="K4:K5"/>
    <mergeCell ref="L4:L5"/>
    <mergeCell ref="M4:M5"/>
  </mergeCells>
  <pageMargins left="0" right="0" top="0" bottom="0" header="0" footer="0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2"/>
  <sheetViews>
    <sheetView workbookViewId="0">
      <selection activeCell="M11" sqref="M11"/>
    </sheetView>
  </sheetViews>
  <sheetFormatPr defaultRowHeight="15" x14ac:dyDescent="0.25"/>
  <cols>
    <col min="1" max="1" width="12.42578125" customWidth="1"/>
    <col min="2" max="2" width="5.7109375" customWidth="1"/>
    <col min="3" max="3" width="7.85546875" customWidth="1"/>
    <col min="4" max="4" width="8.140625" customWidth="1"/>
    <col min="5" max="5" width="8.5703125" customWidth="1"/>
  </cols>
  <sheetData>
    <row r="1" spans="1:16" ht="15.75" x14ac:dyDescent="0.25">
      <c r="A1" s="304" t="s">
        <v>0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</row>
    <row r="2" spans="1:16" ht="15.75" x14ac:dyDescent="0.25">
      <c r="A2" s="304" t="s">
        <v>1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</row>
    <row r="3" spans="1:16" ht="16.5" thickBot="1" x14ac:dyDescent="0.3">
      <c r="A3" s="304" t="s">
        <v>79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</row>
    <row r="4" spans="1:16" x14ac:dyDescent="0.25">
      <c r="A4" s="305"/>
      <c r="B4" s="308"/>
      <c r="C4" s="324" t="s">
        <v>42</v>
      </c>
      <c r="D4" s="324" t="s">
        <v>2</v>
      </c>
      <c r="E4" s="324" t="s">
        <v>3</v>
      </c>
      <c r="F4" s="324" t="s">
        <v>4</v>
      </c>
      <c r="G4" s="324" t="s">
        <v>5</v>
      </c>
      <c r="H4" s="324" t="s">
        <v>6</v>
      </c>
      <c r="I4" s="324" t="s">
        <v>7</v>
      </c>
      <c r="J4" s="324" t="s">
        <v>8</v>
      </c>
      <c r="K4" s="324" t="s">
        <v>9</v>
      </c>
      <c r="L4" s="324" t="s">
        <v>10</v>
      </c>
      <c r="M4" s="324" t="s">
        <v>11</v>
      </c>
      <c r="N4" s="324" t="s">
        <v>12</v>
      </c>
      <c r="O4" s="324" t="s">
        <v>13</v>
      </c>
      <c r="P4" s="379" t="s">
        <v>14</v>
      </c>
    </row>
    <row r="5" spans="1:16" ht="36.75" customHeight="1" thickBot="1" x14ac:dyDescent="0.3">
      <c r="A5" s="306"/>
      <c r="B5" s="309"/>
      <c r="C5" s="325"/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25"/>
      <c r="O5" s="325"/>
      <c r="P5" s="380"/>
    </row>
    <row r="6" spans="1:16" ht="17.25" thickBot="1" x14ac:dyDescent="0.3">
      <c r="A6" s="86" t="s">
        <v>15</v>
      </c>
      <c r="B6" s="21" t="s">
        <v>16</v>
      </c>
      <c r="C6" s="41" t="e">
        <f>#REF!+'2 квартал 2014г.'!C6</f>
        <v>#REF!</v>
      </c>
      <c r="D6" s="41" t="e">
        <f>#REF!+'2 квартал 2014г.'!D6</f>
        <v>#REF!</v>
      </c>
      <c r="E6" s="41" t="e">
        <f>#REF!+'2 квартал 2014г.'!E6</f>
        <v>#REF!</v>
      </c>
      <c r="F6" s="41" t="e">
        <f>#REF!+'2 квартал 2014г.'!F6</f>
        <v>#REF!</v>
      </c>
      <c r="G6" s="41" t="e">
        <f>#REF!+'2 квартал 2014г.'!G6</f>
        <v>#REF!</v>
      </c>
      <c r="H6" s="41" t="e">
        <f>#REF!+'2 квартал 2014г.'!H6</f>
        <v>#REF!</v>
      </c>
      <c r="I6" s="41" t="e">
        <f>#REF!+'2 квартал 2014г.'!I6</f>
        <v>#REF!</v>
      </c>
      <c r="J6" s="41" t="e">
        <f>#REF!+'2 квартал 2014г.'!J6</f>
        <v>#REF!</v>
      </c>
      <c r="K6" s="41" t="e">
        <f>#REF!+'2 квартал 2014г.'!K6</f>
        <v>#REF!</v>
      </c>
      <c r="L6" s="41" t="e">
        <f>#REF!+'2 квартал 2014г.'!L6</f>
        <v>#REF!</v>
      </c>
      <c r="M6" s="41" t="e">
        <f>#REF!+'2 квартал 2014г.'!M6</f>
        <v>#REF!</v>
      </c>
      <c r="N6" s="41" t="e">
        <f>#REF!+'2 квартал 2014г.'!N6</f>
        <v>#REF!</v>
      </c>
      <c r="O6" s="41" t="e">
        <f>#REF!+'2 квартал 2014г.'!O6</f>
        <v>#REF!</v>
      </c>
      <c r="P6" s="24" t="e">
        <f>SUM(C6:O6)</f>
        <v>#REF!</v>
      </c>
    </row>
    <row r="7" spans="1:16" ht="25.5" thickBot="1" x14ac:dyDescent="0.3">
      <c r="A7" s="86" t="s">
        <v>81</v>
      </c>
      <c r="B7" s="21" t="s">
        <v>16</v>
      </c>
      <c r="C7" s="41" t="e">
        <f>#REF!+'2 квартал 2014г.'!C9</f>
        <v>#REF!</v>
      </c>
      <c r="D7" s="41" t="e">
        <f>#REF!+'2 квартал 2014г.'!D9</f>
        <v>#REF!</v>
      </c>
      <c r="E7" s="41" t="e">
        <f>#REF!+'2 квартал 2014г.'!E9</f>
        <v>#REF!</v>
      </c>
      <c r="F7" s="41" t="e">
        <f>#REF!+'2 квартал 2014г.'!F9</f>
        <v>#REF!</v>
      </c>
      <c r="G7" s="41" t="e">
        <f>#REF!+'2 квартал 2014г.'!G9</f>
        <v>#REF!</v>
      </c>
      <c r="H7" s="41" t="e">
        <f>#REF!+'2 квартал 2014г.'!H9</f>
        <v>#REF!</v>
      </c>
      <c r="I7" s="41" t="e">
        <f>#REF!+'2 квартал 2014г.'!I9</f>
        <v>#REF!</v>
      </c>
      <c r="J7" s="41" t="e">
        <f>#REF!+'2 квартал 2014г.'!J9</f>
        <v>#REF!</v>
      </c>
      <c r="K7" s="41" t="e">
        <f>#REF!+'2 квартал 2014г.'!K9</f>
        <v>#REF!</v>
      </c>
      <c r="L7" s="41" t="e">
        <f>#REF!+'2 квартал 2014г.'!L9</f>
        <v>#REF!</v>
      </c>
      <c r="M7" s="41" t="e">
        <f>#REF!+'2 квартал 2014г.'!M9</f>
        <v>#REF!</v>
      </c>
      <c r="N7" s="41" t="e">
        <f>#REF!+'2 квартал 2014г.'!N9</f>
        <v>#REF!</v>
      </c>
      <c r="O7" s="41" t="e">
        <f>#REF!+'2 квартал 2014г.'!O9</f>
        <v>#REF!</v>
      </c>
      <c r="P7" s="24" t="e">
        <f>SUM(C7:O7)</f>
        <v>#REF!</v>
      </c>
    </row>
    <row r="8" spans="1:16" ht="15.75" thickBot="1" x14ac:dyDescent="0.3">
      <c r="A8" s="88" t="s">
        <v>18</v>
      </c>
      <c r="B8" s="74" t="s">
        <v>16</v>
      </c>
      <c r="C8" s="41" t="e">
        <f>#REF!+'2 квартал 2014г.'!C10</f>
        <v>#REF!</v>
      </c>
      <c r="D8" s="41" t="e">
        <f>#REF!+'2 квартал 2014г.'!D10</f>
        <v>#REF!</v>
      </c>
      <c r="E8" s="41" t="e">
        <f>#REF!+'2 квартал 2014г.'!E10</f>
        <v>#REF!</v>
      </c>
      <c r="F8" s="41" t="e">
        <f>#REF!+'2 квартал 2014г.'!F10</f>
        <v>#REF!</v>
      </c>
      <c r="G8" s="41" t="e">
        <f>#REF!+'2 квартал 2014г.'!G10</f>
        <v>#REF!</v>
      </c>
      <c r="H8" s="41" t="e">
        <f>#REF!+'2 квартал 2014г.'!H10</f>
        <v>#REF!</v>
      </c>
      <c r="I8" s="41" t="e">
        <f>#REF!+'2 квартал 2014г.'!I10</f>
        <v>#REF!</v>
      </c>
      <c r="J8" s="41" t="e">
        <f>#REF!+'2 квартал 2014г.'!J10</f>
        <v>#REF!</v>
      </c>
      <c r="K8" s="41" t="e">
        <f>#REF!+'2 квартал 2014г.'!K10</f>
        <v>#REF!</v>
      </c>
      <c r="L8" s="41" t="e">
        <f>#REF!+'2 квартал 2014г.'!L10</f>
        <v>#REF!</v>
      </c>
      <c r="M8" s="41" t="e">
        <f>#REF!+'2 квартал 2014г.'!M10</f>
        <v>#REF!</v>
      </c>
      <c r="N8" s="41" t="e">
        <f>#REF!+'2 квартал 2014г.'!N10</f>
        <v>#REF!</v>
      </c>
      <c r="O8" s="41" t="e">
        <f>#REF!+'2 квартал 2014г.'!O10</f>
        <v>#REF!</v>
      </c>
      <c r="P8" s="36" t="e">
        <f>SUM(C8:O8)</f>
        <v>#REF!</v>
      </c>
    </row>
    <row r="9" spans="1:16" ht="12" customHeight="1" thickBot="1" x14ac:dyDescent="0.3">
      <c r="A9" s="88"/>
      <c r="B9" s="76" t="s">
        <v>27</v>
      </c>
      <c r="C9" s="58" t="e">
        <f>C8/C6*100%</f>
        <v>#REF!</v>
      </c>
      <c r="D9" s="59" t="e">
        <f t="shared" ref="D9" si="0">D8/D6*100%</f>
        <v>#REF!</v>
      </c>
      <c r="E9" s="59" t="e">
        <f t="shared" ref="E9:M9" si="1">E8/E6*100%</f>
        <v>#REF!</v>
      </c>
      <c r="F9" s="59" t="e">
        <f t="shared" ref="F9" si="2">F8/F6*100%</f>
        <v>#REF!</v>
      </c>
      <c r="G9" s="59" t="e">
        <f t="shared" si="1"/>
        <v>#REF!</v>
      </c>
      <c r="H9" s="59" t="e">
        <f t="shared" si="1"/>
        <v>#REF!</v>
      </c>
      <c r="I9" s="59" t="e">
        <f t="shared" ref="I9" si="3">I8/I6*100%</f>
        <v>#REF!</v>
      </c>
      <c r="J9" s="59" t="e">
        <f t="shared" si="1"/>
        <v>#REF!</v>
      </c>
      <c r="K9" s="59" t="e">
        <f t="shared" si="1"/>
        <v>#REF!</v>
      </c>
      <c r="L9" s="59" t="e">
        <f t="shared" si="1"/>
        <v>#REF!</v>
      </c>
      <c r="M9" s="59" t="e">
        <f t="shared" si="1"/>
        <v>#REF!</v>
      </c>
      <c r="N9" s="59" t="e">
        <f t="shared" ref="N9" si="4">N8/N6*100%</f>
        <v>#REF!</v>
      </c>
      <c r="O9" s="90" t="e">
        <f t="shared" ref="O9" si="5">O8/O6*100%</f>
        <v>#REF!</v>
      </c>
      <c r="P9" s="28" t="e">
        <f>P8/P6*100%</f>
        <v>#REF!</v>
      </c>
    </row>
    <row r="10" spans="1:16" ht="12.75" customHeight="1" thickBot="1" x14ac:dyDescent="0.3">
      <c r="A10" s="340" t="s">
        <v>19</v>
      </c>
      <c r="B10" s="35" t="s">
        <v>16</v>
      </c>
      <c r="C10" s="41" t="e">
        <f>#REF!+'2 квартал 2014г.'!C12</f>
        <v>#REF!</v>
      </c>
      <c r="D10" s="41" t="e">
        <f>#REF!+'2 квартал 2014г.'!D12</f>
        <v>#REF!</v>
      </c>
      <c r="E10" s="41" t="e">
        <f>#REF!+'2 квартал 2014г.'!E12</f>
        <v>#REF!</v>
      </c>
      <c r="F10" s="41" t="e">
        <f>#REF!+'2 квартал 2014г.'!F12</f>
        <v>#REF!</v>
      </c>
      <c r="G10" s="41" t="e">
        <f>#REF!+'2 квартал 2014г.'!G12</f>
        <v>#REF!</v>
      </c>
      <c r="H10" s="41" t="e">
        <f>#REF!+#REF!</f>
        <v>#REF!</v>
      </c>
      <c r="I10" s="41" t="e">
        <f>#REF!+'2 квартал 2014г.'!I12</f>
        <v>#REF!</v>
      </c>
      <c r="J10" s="41" t="e">
        <f>#REF!+'2 квартал 2014г.'!J12</f>
        <v>#REF!</v>
      </c>
      <c r="K10" s="41" t="e">
        <f>#REF!+'2 квартал 2014г.'!K12</f>
        <v>#REF!</v>
      </c>
      <c r="L10" s="41" t="e">
        <f>#REF!+'2 квартал 2014г.'!L12</f>
        <v>#REF!</v>
      </c>
      <c r="M10" s="41" t="e">
        <f>#REF!+'2 квартал 2014г.'!M12</f>
        <v>#REF!</v>
      </c>
      <c r="N10" s="41" t="e">
        <f>#REF!+'2 квартал 2014г.'!N12</f>
        <v>#REF!</v>
      </c>
      <c r="O10" s="41" t="e">
        <f>#REF!+'2 квартал 2014г.'!O12</f>
        <v>#REF!</v>
      </c>
      <c r="P10" s="73" t="e">
        <f>SUM(C10:O10)</f>
        <v>#REF!</v>
      </c>
    </row>
    <row r="11" spans="1:16" ht="15.75" thickBot="1" x14ac:dyDescent="0.3">
      <c r="A11" s="341"/>
      <c r="B11" s="72" t="s">
        <v>27</v>
      </c>
      <c r="C11" s="61" t="e">
        <f>C10/C8*100%</f>
        <v>#REF!</v>
      </c>
      <c r="D11" s="62" t="e">
        <f t="shared" ref="D11" si="6">D10/D8*100%</f>
        <v>#REF!</v>
      </c>
      <c r="E11" s="62" t="e">
        <f t="shared" ref="E11:P11" si="7">E10/E8*100%</f>
        <v>#REF!</v>
      </c>
      <c r="F11" s="62" t="e">
        <f t="shared" ref="F11" si="8">F10/F8*100%</f>
        <v>#REF!</v>
      </c>
      <c r="G11" s="62" t="e">
        <f t="shared" si="7"/>
        <v>#REF!</v>
      </c>
      <c r="H11" s="62" t="e">
        <f t="shared" si="7"/>
        <v>#REF!</v>
      </c>
      <c r="I11" s="62" t="e">
        <f t="shared" ref="I11" si="9">I10/I8*100%</f>
        <v>#REF!</v>
      </c>
      <c r="J11" s="62" t="e">
        <f t="shared" si="7"/>
        <v>#REF!</v>
      </c>
      <c r="K11" s="62" t="e">
        <f t="shared" si="7"/>
        <v>#REF!</v>
      </c>
      <c r="L11" s="62" t="e">
        <f>L10/L8*100%</f>
        <v>#REF!</v>
      </c>
      <c r="M11" s="62" t="e">
        <f t="shared" si="7"/>
        <v>#REF!</v>
      </c>
      <c r="N11" s="62" t="e">
        <f t="shared" ref="N11" si="10">N10/N8*100%</f>
        <v>#REF!</v>
      </c>
      <c r="O11" s="63" t="e">
        <f t="shared" ref="O11" si="11">O10/O8*100%</f>
        <v>#REF!</v>
      </c>
      <c r="P11" s="29" t="e">
        <f t="shared" si="7"/>
        <v>#REF!</v>
      </c>
    </row>
    <row r="12" spans="1:16" ht="15.75" thickBot="1" x14ac:dyDescent="0.3">
      <c r="A12" s="381" t="s">
        <v>21</v>
      </c>
      <c r="B12" s="71" t="s">
        <v>16</v>
      </c>
      <c r="C12" s="41" t="e">
        <f>#REF!+'2 квартал 2014г.'!C14</f>
        <v>#REF!</v>
      </c>
      <c r="D12" s="41" t="e">
        <f>#REF!+'2 квартал 2014г.'!D14</f>
        <v>#REF!</v>
      </c>
      <c r="E12" s="41" t="e">
        <f>#REF!+'2 квартал 2014г.'!E14</f>
        <v>#REF!</v>
      </c>
      <c r="F12" s="41" t="e">
        <f>#REF!+'2 квартал 2014г.'!F14</f>
        <v>#REF!</v>
      </c>
      <c r="G12" s="41" t="e">
        <f>#REF!+'2 квартал 2014г.'!G14</f>
        <v>#REF!</v>
      </c>
      <c r="H12" s="41" t="e">
        <f>#REF!+'2 квартал 2014г.'!H14</f>
        <v>#REF!</v>
      </c>
      <c r="I12" s="41" t="e">
        <f>#REF!+'2 квартал 2014г.'!I14</f>
        <v>#REF!</v>
      </c>
      <c r="J12" s="41" t="e">
        <f>#REF!+'2 квартал 2014г.'!J14</f>
        <v>#REF!</v>
      </c>
      <c r="K12" s="41" t="e">
        <f>#REF!+'2 квартал 2014г.'!K14</f>
        <v>#REF!</v>
      </c>
      <c r="L12" s="41" t="e">
        <f>#REF!+'2 квартал 2014г.'!L14</f>
        <v>#REF!</v>
      </c>
      <c r="M12" s="41" t="e">
        <f>#REF!+'2 квартал 2014г.'!M14</f>
        <v>#REF!</v>
      </c>
      <c r="N12" s="41" t="e">
        <f>#REF!+'2 квартал 2014г.'!N14</f>
        <v>#REF!</v>
      </c>
      <c r="O12" s="41" t="e">
        <f>#REF!+'2 квартал 2014г.'!O14</f>
        <v>#REF!</v>
      </c>
      <c r="P12" s="27" t="e">
        <f>SUM(C12:O12)</f>
        <v>#REF!</v>
      </c>
    </row>
    <row r="13" spans="1:16" ht="15.75" thickBot="1" x14ac:dyDescent="0.3">
      <c r="A13" s="382"/>
      <c r="B13" s="35" t="s">
        <v>27</v>
      </c>
      <c r="C13" s="61" t="e">
        <f>C12/C7*100%</f>
        <v>#REF!</v>
      </c>
      <c r="D13" s="62" t="e">
        <f t="shared" ref="D13" si="12">D12/D7*100%</f>
        <v>#REF!</v>
      </c>
      <c r="E13" s="62" t="e">
        <f t="shared" ref="E13:P13" si="13">E12/E7*100%</f>
        <v>#REF!</v>
      </c>
      <c r="F13" s="62" t="e">
        <f t="shared" ref="F13" si="14">F12/F7*100%</f>
        <v>#REF!</v>
      </c>
      <c r="G13" s="62" t="e">
        <f t="shared" si="13"/>
        <v>#REF!</v>
      </c>
      <c r="H13" s="62" t="e">
        <f t="shared" si="13"/>
        <v>#REF!</v>
      </c>
      <c r="I13" s="62" t="e">
        <f t="shared" ref="I13" si="15">I12/I7*100%</f>
        <v>#REF!</v>
      </c>
      <c r="J13" s="62" t="e">
        <f t="shared" si="13"/>
        <v>#REF!</v>
      </c>
      <c r="K13" s="62" t="e">
        <f t="shared" si="13"/>
        <v>#REF!</v>
      </c>
      <c r="L13" s="62" t="e">
        <f t="shared" si="13"/>
        <v>#REF!</v>
      </c>
      <c r="M13" s="62" t="e">
        <f t="shared" si="13"/>
        <v>#REF!</v>
      </c>
      <c r="N13" s="62" t="e">
        <f t="shared" ref="N13" si="16">N12/N7*100%</f>
        <v>#REF!</v>
      </c>
      <c r="O13" s="63" t="e">
        <f t="shared" ref="O13" si="17">O12/O7*100%</f>
        <v>#REF!</v>
      </c>
      <c r="P13" s="30" t="e">
        <f t="shared" si="13"/>
        <v>#REF!</v>
      </c>
    </row>
    <row r="14" spans="1:16" ht="27" customHeight="1" thickBot="1" x14ac:dyDescent="0.3">
      <c r="A14" s="89" t="s">
        <v>23</v>
      </c>
      <c r="B14" s="21" t="s">
        <v>24</v>
      </c>
      <c r="C14" s="41" t="s">
        <v>25</v>
      </c>
      <c r="D14" s="53" t="s">
        <v>25</v>
      </c>
      <c r="E14" s="53" t="s">
        <v>25</v>
      </c>
      <c r="F14" s="53" t="s">
        <v>25</v>
      </c>
      <c r="G14" s="53" t="s">
        <v>25</v>
      </c>
      <c r="H14" s="53" t="s">
        <v>25</v>
      </c>
      <c r="I14" s="53" t="s">
        <v>25</v>
      </c>
      <c r="J14" s="53" t="s">
        <v>25</v>
      </c>
      <c r="K14" s="53" t="s">
        <v>25</v>
      </c>
      <c r="L14" s="53" t="s">
        <v>25</v>
      </c>
      <c r="M14" s="53" t="s">
        <v>25</v>
      </c>
      <c r="N14" s="53" t="s">
        <v>25</v>
      </c>
      <c r="O14" s="91" t="s">
        <v>25</v>
      </c>
      <c r="P14" s="27" t="s">
        <v>25</v>
      </c>
    </row>
    <row r="15" spans="1:16" ht="11.25" customHeight="1" thickBot="1" x14ac:dyDescent="0.3">
      <c r="A15" s="342" t="s">
        <v>26</v>
      </c>
      <c r="B15" s="71" t="s">
        <v>16</v>
      </c>
      <c r="C15" s="41" t="e">
        <f>#REF!+'2 квартал 2014г.'!C17</f>
        <v>#REF!</v>
      </c>
      <c r="D15" s="41">
        <v>0</v>
      </c>
      <c r="E15" s="362" t="s">
        <v>25</v>
      </c>
      <c r="F15" s="362" t="s">
        <v>25</v>
      </c>
      <c r="G15" s="41" t="e">
        <f>#REF!+'2 квартал 2014г.'!G17</f>
        <v>#REF!</v>
      </c>
      <c r="H15" s="41" t="e">
        <f>#REF!+#REF!</f>
        <v>#REF!</v>
      </c>
      <c r="I15" s="362" t="s">
        <v>25</v>
      </c>
      <c r="J15" s="41" t="e">
        <f>#REF!+'2 квартал 2014г.'!J17</f>
        <v>#REF!</v>
      </c>
      <c r="K15" s="41" t="e">
        <f>#REF!+'2 квартал 2014г.'!K17</f>
        <v>#REF!</v>
      </c>
      <c r="L15" s="362" t="s">
        <v>25</v>
      </c>
      <c r="M15" s="362" t="s">
        <v>25</v>
      </c>
      <c r="N15" s="362" t="s">
        <v>25</v>
      </c>
      <c r="O15" s="354" t="s">
        <v>25</v>
      </c>
      <c r="P15" s="73" t="e">
        <f>SUM(C15:O15)</f>
        <v>#REF!</v>
      </c>
    </row>
    <row r="16" spans="1:16" ht="11.25" customHeight="1" thickBot="1" x14ac:dyDescent="0.3">
      <c r="A16" s="343"/>
      <c r="B16" s="72" t="s">
        <v>27</v>
      </c>
      <c r="C16" s="61" t="e">
        <f>C15/C7*100%</f>
        <v>#REF!</v>
      </c>
      <c r="D16" s="62" t="e">
        <f>D15/D7*100%</f>
        <v>#REF!</v>
      </c>
      <c r="E16" s="363"/>
      <c r="F16" s="363"/>
      <c r="G16" s="62" t="e">
        <f>G15/G7*100%</f>
        <v>#REF!</v>
      </c>
      <c r="H16" s="62" t="e">
        <f>H15/H7*100%</f>
        <v>#REF!</v>
      </c>
      <c r="I16" s="363"/>
      <c r="J16" s="62" t="e">
        <f>J15/J7*100%</f>
        <v>#REF!</v>
      </c>
      <c r="K16" s="62" t="e">
        <f>K15/K7*100%</f>
        <v>#REF!</v>
      </c>
      <c r="L16" s="363"/>
      <c r="M16" s="363"/>
      <c r="N16" s="363"/>
      <c r="O16" s="355"/>
      <c r="P16" s="30" t="e">
        <f>P15/P7*100%</f>
        <v>#REF!</v>
      </c>
    </row>
    <row r="17" spans="1:16" ht="43.5" customHeight="1" thickBot="1" x14ac:dyDescent="0.3">
      <c r="A17" s="86" t="s">
        <v>28</v>
      </c>
      <c r="B17" s="21" t="s">
        <v>16</v>
      </c>
      <c r="C17" s="41" t="s">
        <v>25</v>
      </c>
      <c r="D17" s="53" t="s">
        <v>25</v>
      </c>
      <c r="E17" s="53" t="s">
        <v>25</v>
      </c>
      <c r="F17" s="53" t="s">
        <v>25</v>
      </c>
      <c r="G17" s="53" t="s">
        <v>25</v>
      </c>
      <c r="H17" s="53" t="s">
        <v>25</v>
      </c>
      <c r="I17" s="53" t="s">
        <v>25</v>
      </c>
      <c r="J17" s="53" t="s">
        <v>25</v>
      </c>
      <c r="K17" s="53" t="s">
        <v>25</v>
      </c>
      <c r="L17" s="53" t="s">
        <v>25</v>
      </c>
      <c r="M17" s="53" t="s">
        <v>25</v>
      </c>
      <c r="N17" s="53" t="s">
        <v>25</v>
      </c>
      <c r="O17" s="91" t="s">
        <v>25</v>
      </c>
      <c r="P17" s="27" t="s">
        <v>25</v>
      </c>
    </row>
    <row r="18" spans="1:16" ht="15.75" thickBot="1" x14ac:dyDescent="0.3">
      <c r="A18" s="86" t="s">
        <v>30</v>
      </c>
      <c r="B18" s="21" t="s">
        <v>43</v>
      </c>
      <c r="C18" s="41" t="s">
        <v>25</v>
      </c>
      <c r="D18" s="53" t="s">
        <v>25</v>
      </c>
      <c r="E18" s="53" t="s">
        <v>25</v>
      </c>
      <c r="F18" s="53" t="s">
        <v>25</v>
      </c>
      <c r="G18" s="53" t="s">
        <v>25</v>
      </c>
      <c r="H18" s="53" t="s">
        <v>25</v>
      </c>
      <c r="I18" s="53" t="s">
        <v>25</v>
      </c>
      <c r="J18" s="53" t="s">
        <v>25</v>
      </c>
      <c r="K18" s="53" t="s">
        <v>25</v>
      </c>
      <c r="L18" s="53" t="s">
        <v>25</v>
      </c>
      <c r="M18" s="53" t="s">
        <v>25</v>
      </c>
      <c r="N18" s="53" t="s">
        <v>25</v>
      </c>
      <c r="O18" s="91" t="s">
        <v>25</v>
      </c>
      <c r="P18" s="27" t="s">
        <v>25</v>
      </c>
    </row>
    <row r="19" spans="1:16" ht="9.75" customHeight="1" x14ac:dyDescent="0.25">
      <c r="A19" s="342" t="s">
        <v>32</v>
      </c>
      <c r="B19" s="302" t="s">
        <v>22</v>
      </c>
      <c r="C19" s="356"/>
      <c r="D19" s="362"/>
      <c r="E19" s="362"/>
      <c r="F19" s="362"/>
      <c r="G19" s="362"/>
      <c r="H19" s="383"/>
      <c r="I19" s="362"/>
      <c r="J19" s="362"/>
      <c r="K19" s="362"/>
      <c r="L19" s="362"/>
      <c r="M19" s="362"/>
      <c r="N19" s="362"/>
      <c r="O19" s="354"/>
      <c r="P19" s="300"/>
    </row>
    <row r="20" spans="1:16" ht="11.25" customHeight="1" thickBot="1" x14ac:dyDescent="0.3">
      <c r="A20" s="343"/>
      <c r="B20" s="303"/>
      <c r="C20" s="357"/>
      <c r="D20" s="363"/>
      <c r="E20" s="363"/>
      <c r="F20" s="363"/>
      <c r="G20" s="363"/>
      <c r="H20" s="384"/>
      <c r="I20" s="363"/>
      <c r="J20" s="363"/>
      <c r="K20" s="363"/>
      <c r="L20" s="363"/>
      <c r="M20" s="363"/>
      <c r="N20" s="363"/>
      <c r="O20" s="355"/>
      <c r="P20" s="301"/>
    </row>
    <row r="21" spans="1:16" ht="15.75" thickBot="1" x14ac:dyDescent="0.3">
      <c r="A21" s="342" t="s">
        <v>33</v>
      </c>
      <c r="B21" s="71" t="s">
        <v>16</v>
      </c>
      <c r="C21" s="41" t="e">
        <f>#REF!+'2 квартал 2014г.'!C23</f>
        <v>#REF!</v>
      </c>
      <c r="D21" s="41" t="e">
        <f>#REF!+'2 квартал 2014г.'!D23</f>
        <v>#REF!</v>
      </c>
      <c r="E21" s="41" t="e">
        <f>#REF!+'2 квартал 2014г.'!E23</f>
        <v>#REF!</v>
      </c>
      <c r="F21" s="41" t="e">
        <f>#REF!+'2 квартал 2014г.'!F23</f>
        <v>#REF!</v>
      </c>
      <c r="G21" s="41" t="e">
        <f>#REF!+'2 квартал 2014г.'!G23</f>
        <v>#REF!</v>
      </c>
      <c r="H21" s="41" t="e">
        <f>#REF!+'2 квартал 2014г.'!H23</f>
        <v>#REF!</v>
      </c>
      <c r="I21" s="41" t="e">
        <f>#REF!+'2 квартал 2014г.'!I23</f>
        <v>#REF!</v>
      </c>
      <c r="J21" s="41" t="e">
        <f>#REF!+'2 квартал 2014г.'!J23</f>
        <v>#REF!</v>
      </c>
      <c r="K21" s="41" t="e">
        <f>#REF!+'2 квартал 2014г.'!K23</f>
        <v>#REF!</v>
      </c>
      <c r="L21" s="41" t="e">
        <f>#REF!+'2 квартал 2014г.'!L23</f>
        <v>#REF!</v>
      </c>
      <c r="M21" s="41" t="e">
        <f>#REF!+'2 квартал 2014г.'!M23</f>
        <v>#REF!</v>
      </c>
      <c r="N21" s="41" t="e">
        <f>#REF!+'2 квартал 2014г.'!N23</f>
        <v>#REF!</v>
      </c>
      <c r="O21" s="41" t="e">
        <f>#REF!+'2 квартал 2014г.'!O23</f>
        <v>#REF!</v>
      </c>
      <c r="P21" s="73" t="e">
        <f>SUM(C21:O21)</f>
        <v>#REF!</v>
      </c>
    </row>
    <row r="22" spans="1:16" ht="15.75" thickBot="1" x14ac:dyDescent="0.3">
      <c r="A22" s="343"/>
      <c r="B22" s="72" t="s">
        <v>27</v>
      </c>
      <c r="C22" s="61" t="e">
        <f t="shared" ref="C22:P22" si="18">C21/C7*100%</f>
        <v>#REF!</v>
      </c>
      <c r="D22" s="62" t="e">
        <f t="shared" si="18"/>
        <v>#REF!</v>
      </c>
      <c r="E22" s="62" t="e">
        <f t="shared" si="18"/>
        <v>#REF!</v>
      </c>
      <c r="F22" s="62" t="e">
        <f t="shared" ref="F22" si="19">F21/F7*100%</f>
        <v>#REF!</v>
      </c>
      <c r="G22" s="62" t="e">
        <f t="shared" si="18"/>
        <v>#REF!</v>
      </c>
      <c r="H22" s="62" t="e">
        <f t="shared" si="18"/>
        <v>#REF!</v>
      </c>
      <c r="I22" s="61" t="e">
        <f t="shared" si="18"/>
        <v>#REF!</v>
      </c>
      <c r="J22" s="62" t="e">
        <f t="shared" si="18"/>
        <v>#REF!</v>
      </c>
      <c r="K22" s="62" t="e">
        <f t="shared" si="18"/>
        <v>#REF!</v>
      </c>
      <c r="L22" s="62" t="e">
        <f t="shared" si="18"/>
        <v>#REF!</v>
      </c>
      <c r="M22" s="61" t="e">
        <f t="shared" si="18"/>
        <v>#REF!</v>
      </c>
      <c r="N22" s="62" t="e">
        <f t="shared" ref="N22" si="20">N21/N7*100%</f>
        <v>#REF!</v>
      </c>
      <c r="O22" s="63" t="e">
        <f t="shared" si="18"/>
        <v>#REF!</v>
      </c>
      <c r="P22" s="30" t="e">
        <f t="shared" si="18"/>
        <v>#REF!</v>
      </c>
    </row>
    <row r="23" spans="1:16" ht="15.75" thickBot="1" x14ac:dyDescent="0.3">
      <c r="A23" s="342" t="s">
        <v>34</v>
      </c>
      <c r="B23" s="71" t="s">
        <v>16</v>
      </c>
      <c r="C23" s="41" t="e">
        <f>#REF!+'2 квартал 2014г.'!C25</f>
        <v>#REF!</v>
      </c>
      <c r="D23" s="41" t="e">
        <f>#REF!+'2 квартал 2014г.'!D25</f>
        <v>#REF!</v>
      </c>
      <c r="E23" s="41" t="e">
        <f>#REF!+'2 квартал 2014г.'!E25</f>
        <v>#REF!</v>
      </c>
      <c r="F23" s="41" t="e">
        <f>#REF!+'2 квартал 2014г.'!F25</f>
        <v>#REF!</v>
      </c>
      <c r="G23" s="41" t="e">
        <f>#REF!+'2 квартал 2014г.'!G25</f>
        <v>#REF!</v>
      </c>
      <c r="H23" s="41" t="e">
        <f>#REF!+'2 квартал 2014г.'!H25</f>
        <v>#REF!</v>
      </c>
      <c r="I23" s="41" t="e">
        <f>#REF!+'2 квартал 2014г.'!I25</f>
        <v>#REF!</v>
      </c>
      <c r="J23" s="41" t="e">
        <f>#REF!+'2 квартал 2014г.'!J25</f>
        <v>#REF!</v>
      </c>
      <c r="K23" s="41" t="e">
        <f>#REF!+'2 квартал 2014г.'!K25</f>
        <v>#REF!</v>
      </c>
      <c r="L23" s="41" t="e">
        <f>#REF!+'2 квартал 2014г.'!L25</f>
        <v>#REF!</v>
      </c>
      <c r="M23" s="41" t="e">
        <f>#REF!+'2 квартал 2014г.'!M25</f>
        <v>#REF!</v>
      </c>
      <c r="N23" s="41" t="e">
        <f>#REF!+'2 квартал 2014г.'!N25</f>
        <v>#REF!</v>
      </c>
      <c r="O23" s="41" t="e">
        <f>#REF!+'2 квартал 2014г.'!O25</f>
        <v>#REF!</v>
      </c>
      <c r="P23" s="73" t="e">
        <f>SUM(C23:O23)</f>
        <v>#REF!</v>
      </c>
    </row>
    <row r="24" spans="1:16" ht="15.75" thickBot="1" x14ac:dyDescent="0.3">
      <c r="A24" s="343"/>
      <c r="B24" s="72" t="s">
        <v>27</v>
      </c>
      <c r="C24" s="61" t="e">
        <f t="shared" ref="C24:P24" si="21">C23/C7*100%</f>
        <v>#REF!</v>
      </c>
      <c r="D24" s="62" t="e">
        <f t="shared" si="21"/>
        <v>#REF!</v>
      </c>
      <c r="E24" s="62" t="e">
        <f t="shared" si="21"/>
        <v>#REF!</v>
      </c>
      <c r="F24" s="62" t="e">
        <f t="shared" ref="F24" si="22">F23/F7*100%</f>
        <v>#REF!</v>
      </c>
      <c r="G24" s="62" t="e">
        <f t="shared" si="21"/>
        <v>#REF!</v>
      </c>
      <c r="H24" s="62" t="e">
        <f t="shared" si="21"/>
        <v>#REF!</v>
      </c>
      <c r="I24" s="62" t="e">
        <f t="shared" si="21"/>
        <v>#REF!</v>
      </c>
      <c r="J24" s="62" t="e">
        <f t="shared" si="21"/>
        <v>#REF!</v>
      </c>
      <c r="K24" s="62" t="e">
        <f t="shared" si="21"/>
        <v>#REF!</v>
      </c>
      <c r="L24" s="62" t="e">
        <f t="shared" si="21"/>
        <v>#REF!</v>
      </c>
      <c r="M24" s="62" t="e">
        <f t="shared" si="21"/>
        <v>#REF!</v>
      </c>
      <c r="N24" s="62" t="e">
        <f t="shared" ref="N24" si="23">N23/N7*100%</f>
        <v>#REF!</v>
      </c>
      <c r="O24" s="63" t="e">
        <f>O23/O7*100%</f>
        <v>#REF!</v>
      </c>
      <c r="P24" s="30" t="e">
        <f t="shared" si="21"/>
        <v>#REF!</v>
      </c>
    </row>
    <row r="25" spans="1:16" ht="12" customHeight="1" x14ac:dyDescent="0.25">
      <c r="A25" s="342" t="s">
        <v>35</v>
      </c>
      <c r="B25" s="71" t="s">
        <v>16</v>
      </c>
      <c r="C25" s="356" t="s">
        <v>25</v>
      </c>
      <c r="D25" s="362" t="s">
        <v>25</v>
      </c>
      <c r="E25" s="362" t="s">
        <v>25</v>
      </c>
      <c r="F25" s="83">
        <f>'2 квартал 2014г.'!F27</f>
        <v>1</v>
      </c>
      <c r="G25" s="362" t="s">
        <v>25</v>
      </c>
      <c r="H25" s="362" t="s">
        <v>25</v>
      </c>
      <c r="I25" s="362" t="s">
        <v>25</v>
      </c>
      <c r="J25" s="362" t="s">
        <v>25</v>
      </c>
      <c r="K25" s="83">
        <f>'2 квартал 2014г.'!K27</f>
        <v>1</v>
      </c>
      <c r="L25" s="362" t="s">
        <v>25</v>
      </c>
      <c r="M25" s="362" t="s">
        <v>25</v>
      </c>
      <c r="N25" s="83">
        <v>1</v>
      </c>
      <c r="O25" s="92" t="e">
        <f>#REF!+'2 квартал 2014г.'!O27</f>
        <v>#REF!</v>
      </c>
      <c r="P25" s="73" t="e">
        <f>SUM(C25:O25)</f>
        <v>#REF!</v>
      </c>
    </row>
    <row r="26" spans="1:16" ht="13.5" customHeight="1" thickBot="1" x14ac:dyDescent="0.3">
      <c r="A26" s="343"/>
      <c r="B26" s="72" t="s">
        <v>27</v>
      </c>
      <c r="C26" s="376"/>
      <c r="D26" s="385"/>
      <c r="E26" s="385"/>
      <c r="F26" s="93" t="e">
        <f>F25/F7*100%</f>
        <v>#REF!</v>
      </c>
      <c r="G26" s="385"/>
      <c r="H26" s="385"/>
      <c r="I26" s="385"/>
      <c r="J26" s="385"/>
      <c r="K26" s="93" t="e">
        <f>K25/K7*100%</f>
        <v>#REF!</v>
      </c>
      <c r="L26" s="385"/>
      <c r="M26" s="385"/>
      <c r="N26" s="93" t="e">
        <f>N25/N7*100%</f>
        <v>#REF!</v>
      </c>
      <c r="O26" s="94" t="e">
        <f>O25/O7*100%</f>
        <v>#REF!</v>
      </c>
      <c r="P26" s="37" t="e">
        <f>SUM(F26+O26)</f>
        <v>#REF!</v>
      </c>
    </row>
    <row r="27" spans="1:16" ht="15.75" thickBot="1" x14ac:dyDescent="0.3">
      <c r="A27" s="86" t="s">
        <v>36</v>
      </c>
      <c r="B27" s="21" t="s">
        <v>16</v>
      </c>
      <c r="C27" s="41" t="e">
        <f>#REF!+'2 квартал 2014г.'!C29</f>
        <v>#REF!</v>
      </c>
      <c r="D27" s="41">
        <v>10</v>
      </c>
      <c r="E27" s="41" t="e">
        <f>#REF!+'2 квартал 2014г.'!E29</f>
        <v>#REF!</v>
      </c>
      <c r="F27" s="41" t="e">
        <f>#REF!+'2 квартал 2014г.'!F29</f>
        <v>#REF!</v>
      </c>
      <c r="G27" s="41" t="e">
        <f>#REF!+'2 квартал 2014г.'!G29</f>
        <v>#REF!</v>
      </c>
      <c r="H27" s="41">
        <v>2</v>
      </c>
      <c r="I27" s="41">
        <v>3</v>
      </c>
      <c r="J27" s="41" t="e">
        <f>#REF!+'2 квартал 2014г.'!J29</f>
        <v>#REF!</v>
      </c>
      <c r="K27" s="41">
        <v>5</v>
      </c>
      <c r="L27" s="41">
        <v>5</v>
      </c>
      <c r="M27" s="41">
        <v>9</v>
      </c>
      <c r="N27" s="41">
        <v>3</v>
      </c>
      <c r="O27" s="41" t="e">
        <f>#REF!+'2 квартал 2014г.'!O29</f>
        <v>#REF!</v>
      </c>
      <c r="P27" s="24" t="e">
        <f>SUM(C27:O27)</f>
        <v>#REF!</v>
      </c>
    </row>
    <row r="28" spans="1:16" ht="24.75" customHeight="1" thickBot="1" x14ac:dyDescent="0.3">
      <c r="A28" s="86" t="s">
        <v>37</v>
      </c>
      <c r="B28" s="21" t="s">
        <v>16</v>
      </c>
      <c r="C28" s="41" t="e">
        <f>#REF!+'2 квартал 2014г.'!C30</f>
        <v>#REF!</v>
      </c>
      <c r="D28" s="41" t="e">
        <f>#REF!+#REF!</f>
        <v>#REF!</v>
      </c>
      <c r="E28" s="41" t="e">
        <f>#REF!+#REF!</f>
        <v>#REF!</v>
      </c>
      <c r="F28" s="41" t="e">
        <f>#REF!+#REF!</f>
        <v>#REF!</v>
      </c>
      <c r="G28" s="41" t="e">
        <f>#REF!+#REF!</f>
        <v>#REF!</v>
      </c>
      <c r="H28" s="41" t="e">
        <f>#REF!+#REF!</f>
        <v>#REF!</v>
      </c>
      <c r="I28" s="41" t="e">
        <f>#REF!+#REF!</f>
        <v>#REF!</v>
      </c>
      <c r="J28" s="41" t="e">
        <f>#REF!+#REF!</f>
        <v>#REF!</v>
      </c>
      <c r="K28" s="41" t="e">
        <f>#REF!+'2 квартал 2014г.'!K30</f>
        <v>#REF!</v>
      </c>
      <c r="L28" s="41" t="e">
        <f>#REF!+#REF!</f>
        <v>#REF!</v>
      </c>
      <c r="M28" s="41" t="e">
        <f>#REF!+#REF!</f>
        <v>#REF!</v>
      </c>
      <c r="N28" s="41" t="e">
        <f>#REF!+'2 квартал 2014г.'!N30</f>
        <v>#REF!</v>
      </c>
      <c r="O28" s="41" t="e">
        <f>#REF!+#REF!</f>
        <v>#REF!</v>
      </c>
      <c r="P28" s="24" t="e">
        <f>SUM(C28:O28)</f>
        <v>#REF!</v>
      </c>
    </row>
    <row r="29" spans="1:16" ht="24" customHeight="1" thickBot="1" x14ac:dyDescent="0.3">
      <c r="A29" s="87" t="s">
        <v>38</v>
      </c>
      <c r="B29" s="71" t="s">
        <v>16</v>
      </c>
      <c r="C29" s="41" t="e">
        <f>#REF!+'2 квартал 2014г.'!C31</f>
        <v>#REF!</v>
      </c>
      <c r="D29" s="41" t="e">
        <f>#REF!+'2 квартал 2014г.'!D31</f>
        <v>#REF!</v>
      </c>
      <c r="E29" s="41" t="e">
        <f>#REF!+'2 квартал 2014г.'!E31</f>
        <v>#REF!</v>
      </c>
      <c r="F29" s="41" t="e">
        <f>#REF!+'2 квартал 2014г.'!F31</f>
        <v>#REF!</v>
      </c>
      <c r="G29" s="41" t="e">
        <f>#REF!+'2 квартал 2014г.'!G31</f>
        <v>#REF!</v>
      </c>
      <c r="H29" s="41" t="e">
        <f>#REF!+'2 квартал 2014г.'!H31</f>
        <v>#REF!</v>
      </c>
      <c r="I29" s="41" t="e">
        <f>#REF!+'2 квартал 2014г.'!I31</f>
        <v>#REF!</v>
      </c>
      <c r="J29" s="41" t="e">
        <f>#REF!+'2 квартал 2014г.'!J31</f>
        <v>#REF!</v>
      </c>
      <c r="K29" s="41" t="e">
        <f>#REF!+'2 квартал 2014г.'!K31</f>
        <v>#REF!</v>
      </c>
      <c r="L29" s="41" t="e">
        <f>#REF!+'2 квартал 2014г.'!L31</f>
        <v>#REF!</v>
      </c>
      <c r="M29" s="41" t="e">
        <f>#REF!+'2 квартал 2014г.'!M31</f>
        <v>#REF!</v>
      </c>
      <c r="N29" s="41" t="e">
        <f>#REF!+'2 квартал 2014г.'!N31</f>
        <v>#REF!</v>
      </c>
      <c r="O29" s="41" t="e">
        <f>#REF!+'2 квартал 2014г.'!O31</f>
        <v>#REF!</v>
      </c>
      <c r="P29" s="20">
        <v>801</v>
      </c>
    </row>
    <row r="30" spans="1:16" ht="15.75" thickBot="1" x14ac:dyDescent="0.3">
      <c r="A30" s="86" t="s">
        <v>39</v>
      </c>
      <c r="B30" s="22"/>
      <c r="C30" s="41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24"/>
    </row>
    <row r="31" spans="1:16" ht="25.5" thickBot="1" x14ac:dyDescent="0.3">
      <c r="A31" s="86" t="s">
        <v>40</v>
      </c>
      <c r="B31" s="21" t="s">
        <v>16</v>
      </c>
      <c r="C31" s="41" t="e">
        <f>#REF!+'2 квартал 2014г.'!C33</f>
        <v>#REF!</v>
      </c>
      <c r="D31" s="41" t="e">
        <f>#REF!+'2 квартал 2014г.'!D33</f>
        <v>#REF!</v>
      </c>
      <c r="E31" s="41" t="e">
        <f>#REF!+'2 квартал 2014г.'!E33</f>
        <v>#REF!</v>
      </c>
      <c r="F31" s="41" t="e">
        <f>#REF!+'2 квартал 2014г.'!F33</f>
        <v>#REF!</v>
      </c>
      <c r="G31" s="41" t="e">
        <f>#REF!+'2 квартал 2014г.'!G33</f>
        <v>#REF!</v>
      </c>
      <c r="H31" s="41" t="e">
        <f>#REF!+'2 квартал 2014г.'!H33</f>
        <v>#REF!</v>
      </c>
      <c r="I31" s="41" t="e">
        <f>#REF!+'2 квартал 2014г.'!I33</f>
        <v>#REF!</v>
      </c>
      <c r="J31" s="41" t="e">
        <f>#REF!+'2 квартал 2014г.'!J33</f>
        <v>#REF!</v>
      </c>
      <c r="K31" s="41" t="e">
        <f>#REF!+'2 квартал 2014г.'!K33</f>
        <v>#REF!</v>
      </c>
      <c r="L31" s="41" t="e">
        <f>#REF!+'2 квартал 2014г.'!L33</f>
        <v>#REF!</v>
      </c>
      <c r="M31" s="41" t="e">
        <f>#REF!+'2 квартал 2014г.'!M33</f>
        <v>#REF!</v>
      </c>
      <c r="N31" s="41" t="e">
        <f>#REF!+'2 квартал 2014г.'!N33</f>
        <v>#REF!</v>
      </c>
      <c r="O31" s="41" t="e">
        <f>#REF!+'2 квартал 2014г.'!O33</f>
        <v>#REF!</v>
      </c>
      <c r="P31" s="27" t="e">
        <f>SUM(C31:O31)</f>
        <v>#REF!</v>
      </c>
    </row>
    <row r="32" spans="1:16" ht="23.25" customHeight="1" thickBot="1" x14ac:dyDescent="0.3">
      <c r="A32" s="86" t="s">
        <v>41</v>
      </c>
      <c r="B32" s="21" t="s">
        <v>16</v>
      </c>
      <c r="C32" s="41" t="e">
        <f>#REF!+'2 квартал 2014г.'!C34</f>
        <v>#REF!</v>
      </c>
      <c r="D32" s="41" t="e">
        <f>#REF!+'2 квартал 2014г.'!D34</f>
        <v>#REF!</v>
      </c>
      <c r="E32" s="41" t="e">
        <f>#REF!+'2 квартал 2014г.'!E34</f>
        <v>#REF!</v>
      </c>
      <c r="F32" s="41" t="e">
        <f>#REF!+'2 квартал 2014г.'!F34</f>
        <v>#REF!</v>
      </c>
      <c r="G32" s="41" t="e">
        <f>#REF!+'2 квартал 2014г.'!G34</f>
        <v>#REF!</v>
      </c>
      <c r="H32" s="41" t="e">
        <f>#REF!+#REF!</f>
        <v>#REF!</v>
      </c>
      <c r="I32" s="41" t="e">
        <f>#REF!+'2 квартал 2014г.'!I34</f>
        <v>#REF!</v>
      </c>
      <c r="J32" s="41" t="e">
        <f>#REF!+#REF!</f>
        <v>#REF!</v>
      </c>
      <c r="K32" s="41" t="e">
        <f>#REF!+'2 квартал 2014г.'!K34</f>
        <v>#REF!</v>
      </c>
      <c r="L32" s="41" t="e">
        <f>#REF!+#REF!</f>
        <v>#REF!</v>
      </c>
      <c r="M32" s="41" t="e">
        <f>#REF!+#REF!</f>
        <v>#REF!</v>
      </c>
      <c r="N32" s="41" t="e">
        <f>#REF!+'2 квартал 2014г.'!N34</f>
        <v>#REF!</v>
      </c>
      <c r="O32" s="41" t="e">
        <f>#REF!+'2 квартал 2014г.'!O34</f>
        <v>#REF!</v>
      </c>
      <c r="P32" s="24" t="e">
        <f>SUM(C32:O32)</f>
        <v>#REF!</v>
      </c>
    </row>
  </sheetData>
  <mergeCells count="57">
    <mergeCell ref="A25:A26"/>
    <mergeCell ref="C25:C26"/>
    <mergeCell ref="D25:D26"/>
    <mergeCell ref="E25:E26"/>
    <mergeCell ref="G25:G26"/>
    <mergeCell ref="H25:H26"/>
    <mergeCell ref="M19:M20"/>
    <mergeCell ref="N19:N20"/>
    <mergeCell ref="O19:O20"/>
    <mergeCell ref="P19:P20"/>
    <mergeCell ref="J19:J20"/>
    <mergeCell ref="K19:K20"/>
    <mergeCell ref="L19:L20"/>
    <mergeCell ref="I25:I26"/>
    <mergeCell ref="J25:J26"/>
    <mergeCell ref="L25:L26"/>
    <mergeCell ref="M25:M26"/>
    <mergeCell ref="A21:A22"/>
    <mergeCell ref="A23:A24"/>
    <mergeCell ref="G19:G20"/>
    <mergeCell ref="H19:H20"/>
    <mergeCell ref="I19:I20"/>
    <mergeCell ref="L15:L16"/>
    <mergeCell ref="M15:M16"/>
    <mergeCell ref="N15:N16"/>
    <mergeCell ref="O15:O16"/>
    <mergeCell ref="A19:A20"/>
    <mergeCell ref="B19:B20"/>
    <mergeCell ref="C19:C20"/>
    <mergeCell ref="D19:D20"/>
    <mergeCell ref="E19:E20"/>
    <mergeCell ref="F19:F20"/>
    <mergeCell ref="A15:A16"/>
    <mergeCell ref="E15:E16"/>
    <mergeCell ref="F15:F16"/>
    <mergeCell ref="I15:I16"/>
    <mergeCell ref="A10:A11"/>
    <mergeCell ref="A12:A13"/>
    <mergeCell ref="H4:H5"/>
    <mergeCell ref="I4:I5"/>
    <mergeCell ref="J4:J5"/>
    <mergeCell ref="A1:P1"/>
    <mergeCell ref="A2:P2"/>
    <mergeCell ref="A3:P3"/>
    <mergeCell ref="A4:A5"/>
    <mergeCell ref="B4:B5"/>
    <mergeCell ref="C4:C5"/>
    <mergeCell ref="D4:D5"/>
    <mergeCell ref="E4:E5"/>
    <mergeCell ref="F4:F5"/>
    <mergeCell ref="G4:G5"/>
    <mergeCell ref="N4:N5"/>
    <mergeCell ref="O4:O5"/>
    <mergeCell ref="P4:P5"/>
    <mergeCell ref="K4:K5"/>
    <mergeCell ref="L4:L5"/>
    <mergeCell ref="M4:M5"/>
  </mergeCells>
  <pageMargins left="0" right="0" top="0" bottom="0" header="0" footer="0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4"/>
  <sheetViews>
    <sheetView topLeftCell="A18" zoomScale="150" zoomScaleNormal="150" workbookViewId="0">
      <selection activeCell="H34" sqref="H34"/>
    </sheetView>
  </sheetViews>
  <sheetFormatPr defaultRowHeight="15" x14ac:dyDescent="0.25"/>
  <cols>
    <col min="1" max="1" width="11.42578125" customWidth="1"/>
    <col min="2" max="2" width="4.28515625" customWidth="1"/>
    <col min="3" max="3" width="7" customWidth="1"/>
    <col min="4" max="4" width="7.42578125" customWidth="1"/>
    <col min="5" max="5" width="7" customWidth="1"/>
    <col min="6" max="6" width="7.28515625" customWidth="1"/>
    <col min="7" max="7" width="7.85546875" customWidth="1"/>
    <col min="8" max="8" width="7.5703125" customWidth="1"/>
    <col min="9" max="9" width="7.85546875" customWidth="1"/>
    <col min="10" max="10" width="7.5703125" customWidth="1"/>
    <col min="11" max="11" width="8.140625" customWidth="1"/>
    <col min="12" max="13" width="7.85546875" customWidth="1"/>
    <col min="14" max="14" width="8.140625" customWidth="1"/>
    <col min="15" max="15" width="7.85546875" customWidth="1"/>
  </cols>
  <sheetData>
    <row r="1" spans="1:16" ht="15.75" x14ac:dyDescent="0.25">
      <c r="A1" s="304" t="s">
        <v>0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</row>
    <row r="2" spans="1:16" ht="15.75" x14ac:dyDescent="0.25">
      <c r="A2" s="304" t="s">
        <v>1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</row>
    <row r="3" spans="1:16" ht="16.5" thickBot="1" x14ac:dyDescent="0.3">
      <c r="A3" s="304" t="s">
        <v>82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</row>
    <row r="4" spans="1:16" x14ac:dyDescent="0.25">
      <c r="A4" s="305"/>
      <c r="B4" s="308"/>
      <c r="C4" s="324" t="s">
        <v>48</v>
      </c>
      <c r="D4" s="330" t="s">
        <v>2</v>
      </c>
      <c r="E4" s="330" t="s">
        <v>3</v>
      </c>
      <c r="F4" s="330" t="s">
        <v>4</v>
      </c>
      <c r="G4" s="330" t="s">
        <v>5</v>
      </c>
      <c r="H4" s="330" t="s">
        <v>6</v>
      </c>
      <c r="I4" s="330" t="s">
        <v>7</v>
      </c>
      <c r="J4" s="330" t="s">
        <v>8</v>
      </c>
      <c r="K4" s="330" t="s">
        <v>9</v>
      </c>
      <c r="L4" s="330" t="s">
        <v>10</v>
      </c>
      <c r="M4" s="330" t="s">
        <v>11</v>
      </c>
      <c r="N4" s="330" t="s">
        <v>12</v>
      </c>
      <c r="O4" s="330" t="s">
        <v>13</v>
      </c>
      <c r="P4" s="311" t="s">
        <v>14</v>
      </c>
    </row>
    <row r="5" spans="1:16" ht="23.25" customHeight="1" thickBot="1" x14ac:dyDescent="0.3">
      <c r="A5" s="306"/>
      <c r="B5" s="309"/>
      <c r="C5" s="325"/>
      <c r="D5" s="331"/>
      <c r="E5" s="331"/>
      <c r="F5" s="331"/>
      <c r="G5" s="331"/>
      <c r="H5" s="331"/>
      <c r="I5" s="331"/>
      <c r="J5" s="331"/>
      <c r="K5" s="331"/>
      <c r="L5" s="331"/>
      <c r="M5" s="331"/>
      <c r="N5" s="331"/>
      <c r="O5" s="331"/>
      <c r="P5" s="312"/>
    </row>
    <row r="6" spans="1:16" ht="31.5" customHeight="1" thickBot="1" x14ac:dyDescent="0.3">
      <c r="A6" s="84" t="s">
        <v>85</v>
      </c>
      <c r="B6" s="46" t="s">
        <v>16</v>
      </c>
      <c r="C6" s="41">
        <v>380</v>
      </c>
      <c r="D6" s="53">
        <v>100</v>
      </c>
      <c r="E6" s="53">
        <v>11</v>
      </c>
      <c r="F6" s="53">
        <v>8</v>
      </c>
      <c r="G6" s="53">
        <v>44</v>
      </c>
      <c r="H6" s="53">
        <v>10</v>
      </c>
      <c r="I6" s="53">
        <v>3</v>
      </c>
      <c r="J6" s="53">
        <v>52</v>
      </c>
      <c r="K6" s="53">
        <v>33</v>
      </c>
      <c r="L6" s="53">
        <v>21</v>
      </c>
      <c r="M6" s="53">
        <v>54</v>
      </c>
      <c r="N6" s="53">
        <v>44</v>
      </c>
      <c r="O6" s="231">
        <v>41</v>
      </c>
      <c r="P6" s="27">
        <f>SUM(C6:O6)</f>
        <v>801</v>
      </c>
    </row>
    <row r="7" spans="1:16" ht="12" hidden="1" customHeight="1" x14ac:dyDescent="0.25">
      <c r="A7" s="230" t="s">
        <v>84</v>
      </c>
      <c r="B7" s="57" t="s">
        <v>16</v>
      </c>
      <c r="C7" s="57">
        <f t="shared" ref="C7:O7" si="0">C6-C29</f>
        <v>309</v>
      </c>
      <c r="D7" s="57">
        <f t="shared" si="0"/>
        <v>81</v>
      </c>
      <c r="E7" s="57">
        <v>5</v>
      </c>
      <c r="F7" s="57">
        <f t="shared" si="0"/>
        <v>8</v>
      </c>
      <c r="G7" s="57">
        <f t="shared" si="0"/>
        <v>34</v>
      </c>
      <c r="H7" s="233">
        <f t="shared" si="0"/>
        <v>8</v>
      </c>
      <c r="I7" s="57">
        <f t="shared" si="0"/>
        <v>3</v>
      </c>
      <c r="J7" s="57">
        <f t="shared" si="0"/>
        <v>44</v>
      </c>
      <c r="K7" s="57">
        <f t="shared" si="0"/>
        <v>25</v>
      </c>
      <c r="L7" s="57">
        <f t="shared" si="0"/>
        <v>14</v>
      </c>
      <c r="M7" s="57">
        <f t="shared" si="0"/>
        <v>51</v>
      </c>
      <c r="N7" s="57">
        <f t="shared" si="0"/>
        <v>30</v>
      </c>
      <c r="O7" s="57">
        <f t="shared" si="0"/>
        <v>37</v>
      </c>
      <c r="P7" s="229">
        <f t="shared" ref="P7" si="1">SUM(C7:O7)</f>
        <v>649</v>
      </c>
    </row>
    <row r="8" spans="1:16" ht="32.25" hidden="1" customHeight="1" x14ac:dyDescent="0.25">
      <c r="A8" s="122" t="s">
        <v>86</v>
      </c>
      <c r="B8" s="69" t="s">
        <v>16</v>
      </c>
      <c r="C8" s="69">
        <v>52</v>
      </c>
      <c r="D8" s="69">
        <v>16</v>
      </c>
      <c r="E8" s="69">
        <v>2</v>
      </c>
      <c r="F8" s="69">
        <v>0</v>
      </c>
      <c r="G8" s="69">
        <v>14</v>
      </c>
      <c r="H8" s="234">
        <v>2</v>
      </c>
      <c r="I8" s="69">
        <v>3</v>
      </c>
      <c r="J8" s="69">
        <v>6</v>
      </c>
      <c r="K8" s="69">
        <v>5</v>
      </c>
      <c r="L8" s="69">
        <v>5</v>
      </c>
      <c r="M8" s="69">
        <v>8</v>
      </c>
      <c r="N8" s="69">
        <v>2</v>
      </c>
      <c r="O8" s="69">
        <v>7</v>
      </c>
      <c r="P8" s="123">
        <f>SUM(C8:O8)</f>
        <v>122</v>
      </c>
    </row>
    <row r="9" spans="1:16" ht="33.75" thickBot="1" x14ac:dyDescent="0.3">
      <c r="A9" s="115" t="s">
        <v>87</v>
      </c>
      <c r="B9" s="111" t="s">
        <v>16</v>
      </c>
      <c r="C9" s="120">
        <f>C7+C8</f>
        <v>361</v>
      </c>
      <c r="D9" s="120">
        <f>D7+D8</f>
        <v>97</v>
      </c>
      <c r="E9" s="120">
        <f>E7+E8</f>
        <v>7</v>
      </c>
      <c r="F9" s="120">
        <f t="shared" ref="F9" si="2">F7+F8</f>
        <v>8</v>
      </c>
      <c r="G9" s="120">
        <v>31</v>
      </c>
      <c r="H9" s="120">
        <v>10</v>
      </c>
      <c r="I9" s="120">
        <f t="shared" ref="I9:O9" si="3">I7+I8</f>
        <v>6</v>
      </c>
      <c r="J9" s="120">
        <f t="shared" si="3"/>
        <v>50</v>
      </c>
      <c r="K9" s="120">
        <f t="shared" si="3"/>
        <v>30</v>
      </c>
      <c r="L9" s="120">
        <f t="shared" si="3"/>
        <v>19</v>
      </c>
      <c r="M9" s="120">
        <f t="shared" si="3"/>
        <v>59</v>
      </c>
      <c r="N9" s="120">
        <f t="shared" si="3"/>
        <v>32</v>
      </c>
      <c r="O9" s="120">
        <f t="shared" si="3"/>
        <v>44</v>
      </c>
      <c r="P9" s="112">
        <f t="shared" ref="P9:P10" si="4">SUM(C9:O9)</f>
        <v>754</v>
      </c>
    </row>
    <row r="10" spans="1:16" ht="15.75" customHeight="1" x14ac:dyDescent="0.25">
      <c r="A10" s="114" t="s">
        <v>18</v>
      </c>
      <c r="B10" s="110" t="s">
        <v>16</v>
      </c>
      <c r="C10" s="56">
        <v>380</v>
      </c>
      <c r="D10" s="57">
        <v>100</v>
      </c>
      <c r="E10" s="57">
        <v>11</v>
      </c>
      <c r="F10" s="57">
        <v>0</v>
      </c>
      <c r="G10" s="57">
        <v>44</v>
      </c>
      <c r="H10" s="57">
        <v>10</v>
      </c>
      <c r="I10" s="57">
        <v>3</v>
      </c>
      <c r="J10" s="57">
        <v>52</v>
      </c>
      <c r="K10" s="57">
        <v>2</v>
      </c>
      <c r="L10" s="57">
        <v>21</v>
      </c>
      <c r="M10" s="57">
        <v>54</v>
      </c>
      <c r="N10" s="57">
        <v>44</v>
      </c>
      <c r="O10" s="97">
        <v>41</v>
      </c>
      <c r="P10" s="36">
        <f t="shared" si="4"/>
        <v>762</v>
      </c>
    </row>
    <row r="11" spans="1:16" ht="9.75" customHeight="1" thickBot="1" x14ac:dyDescent="0.3">
      <c r="A11" s="115"/>
      <c r="B11" s="111" t="s">
        <v>27</v>
      </c>
      <c r="C11" s="58">
        <f>C10/C6*100%</f>
        <v>1</v>
      </c>
      <c r="D11" s="59">
        <f t="shared" ref="D11:P11" si="5">D10/D6*100%</f>
        <v>1</v>
      </c>
      <c r="E11" s="59">
        <f t="shared" si="5"/>
        <v>1</v>
      </c>
      <c r="F11" s="59">
        <f t="shared" si="5"/>
        <v>0</v>
      </c>
      <c r="G11" s="59">
        <f t="shared" si="5"/>
        <v>1</v>
      </c>
      <c r="H11" s="59">
        <f t="shared" si="5"/>
        <v>1</v>
      </c>
      <c r="I11" s="59">
        <f t="shared" si="5"/>
        <v>1</v>
      </c>
      <c r="J11" s="59">
        <f t="shared" si="5"/>
        <v>1</v>
      </c>
      <c r="K11" s="59">
        <f t="shared" si="5"/>
        <v>6.0606060606060608E-2</v>
      </c>
      <c r="L11" s="59">
        <f t="shared" si="5"/>
        <v>1</v>
      </c>
      <c r="M11" s="59">
        <f t="shared" si="5"/>
        <v>1</v>
      </c>
      <c r="N11" s="59">
        <f t="shared" si="5"/>
        <v>1</v>
      </c>
      <c r="O11" s="90">
        <f t="shared" si="5"/>
        <v>1</v>
      </c>
      <c r="P11" s="28">
        <f t="shared" si="5"/>
        <v>0.95131086142322097</v>
      </c>
    </row>
    <row r="12" spans="1:16" ht="12" customHeight="1" x14ac:dyDescent="0.25">
      <c r="A12" s="340" t="s">
        <v>19</v>
      </c>
      <c r="B12" s="222" t="s">
        <v>16</v>
      </c>
      <c r="C12" s="117">
        <v>183</v>
      </c>
      <c r="D12" s="227">
        <v>48</v>
      </c>
      <c r="E12" s="235">
        <v>9</v>
      </c>
      <c r="F12" s="227">
        <v>0</v>
      </c>
      <c r="G12" s="227">
        <v>16</v>
      </c>
      <c r="H12" s="227">
        <v>0</v>
      </c>
      <c r="I12" s="227">
        <v>0</v>
      </c>
      <c r="J12" s="235">
        <v>4</v>
      </c>
      <c r="K12" s="227">
        <v>3</v>
      </c>
      <c r="L12" s="227">
        <v>0</v>
      </c>
      <c r="M12" s="235">
        <v>15</v>
      </c>
      <c r="N12" s="227">
        <v>11</v>
      </c>
      <c r="O12" s="225">
        <v>0</v>
      </c>
      <c r="P12" s="106">
        <f>SUM(C12:O12)</f>
        <v>289</v>
      </c>
    </row>
    <row r="13" spans="1:16" ht="11.25" customHeight="1" thickBot="1" x14ac:dyDescent="0.3">
      <c r="A13" s="341"/>
      <c r="B13" s="223" t="s">
        <v>27</v>
      </c>
      <c r="C13" s="61">
        <f>C12/C12*100%</f>
        <v>1</v>
      </c>
      <c r="D13" s="62">
        <f t="shared" ref="D13:N13" si="6">D12/D12*100%</f>
        <v>1</v>
      </c>
      <c r="E13" s="62">
        <f t="shared" si="6"/>
        <v>1</v>
      </c>
      <c r="F13" s="62"/>
      <c r="G13" s="62">
        <f t="shared" si="6"/>
        <v>1</v>
      </c>
      <c r="H13" s="62"/>
      <c r="I13" s="62"/>
      <c r="J13" s="62">
        <f t="shared" si="6"/>
        <v>1</v>
      </c>
      <c r="K13" s="62">
        <f t="shared" si="6"/>
        <v>1</v>
      </c>
      <c r="L13" s="62"/>
      <c r="M13" s="62">
        <f t="shared" si="6"/>
        <v>1</v>
      </c>
      <c r="N13" s="62">
        <f t="shared" si="6"/>
        <v>1</v>
      </c>
      <c r="O13" s="62"/>
      <c r="P13" s="28">
        <f>P12/P12*100%</f>
        <v>1</v>
      </c>
    </row>
    <row r="14" spans="1:16" ht="9.75" customHeight="1" thickBot="1" x14ac:dyDescent="0.3">
      <c r="A14" s="342" t="s">
        <v>21</v>
      </c>
      <c r="B14" s="109" t="s">
        <v>16</v>
      </c>
      <c r="C14" s="232">
        <v>323</v>
      </c>
      <c r="D14" s="57">
        <v>68</v>
      </c>
      <c r="E14" s="57">
        <v>0</v>
      </c>
      <c r="F14" s="57">
        <v>6</v>
      </c>
      <c r="G14" s="57">
        <v>22</v>
      </c>
      <c r="H14" s="57">
        <v>6</v>
      </c>
      <c r="I14" s="57">
        <v>6</v>
      </c>
      <c r="J14" s="57">
        <v>40</v>
      </c>
      <c r="K14" s="57">
        <v>9</v>
      </c>
      <c r="L14" s="57">
        <v>9</v>
      </c>
      <c r="M14" s="57">
        <v>8</v>
      </c>
      <c r="N14" s="57">
        <v>33</v>
      </c>
      <c r="O14" s="97">
        <v>44</v>
      </c>
      <c r="P14" s="42">
        <f>SUM(C14:O14)</f>
        <v>574</v>
      </c>
    </row>
    <row r="15" spans="1:16" ht="12.75" customHeight="1" thickBot="1" x14ac:dyDescent="0.3">
      <c r="A15" s="343"/>
      <c r="B15" s="111" t="s">
        <v>27</v>
      </c>
      <c r="C15" s="47">
        <f t="shared" ref="C15:J15" si="7">C14/C9*100%</f>
        <v>0.89473684210526316</v>
      </c>
      <c r="D15" s="62">
        <f t="shared" si="7"/>
        <v>0.7010309278350515</v>
      </c>
      <c r="E15" s="62">
        <f t="shared" si="7"/>
        <v>0</v>
      </c>
      <c r="F15" s="62">
        <f t="shared" si="7"/>
        <v>0.75</v>
      </c>
      <c r="G15" s="62">
        <f t="shared" si="7"/>
        <v>0.70967741935483875</v>
      </c>
      <c r="H15" s="62">
        <f t="shared" si="7"/>
        <v>0.6</v>
      </c>
      <c r="I15" s="62">
        <f t="shared" si="7"/>
        <v>1</v>
      </c>
      <c r="J15" s="62">
        <f t="shared" si="7"/>
        <v>0.8</v>
      </c>
      <c r="K15" s="62">
        <f>K14/K9*100%</f>
        <v>0.3</v>
      </c>
      <c r="L15" s="62">
        <f t="shared" ref="L15:P15" si="8">L14/L9*100%</f>
        <v>0.47368421052631576</v>
      </c>
      <c r="M15" s="62">
        <f t="shared" si="8"/>
        <v>0.13559322033898305</v>
      </c>
      <c r="N15" s="62">
        <f t="shared" si="8"/>
        <v>1.03125</v>
      </c>
      <c r="O15" s="63">
        <f t="shared" si="8"/>
        <v>1</v>
      </c>
      <c r="P15" s="50">
        <f t="shared" si="8"/>
        <v>0.76127320954907163</v>
      </c>
    </row>
    <row r="16" spans="1:16" ht="27.75" customHeight="1" thickBot="1" x14ac:dyDescent="0.3">
      <c r="A16" s="115" t="s">
        <v>23</v>
      </c>
      <c r="B16" s="21" t="s">
        <v>45</v>
      </c>
      <c r="C16" s="41" t="s">
        <v>25</v>
      </c>
      <c r="D16" s="53" t="s">
        <v>25</v>
      </c>
      <c r="E16" s="53" t="s">
        <v>25</v>
      </c>
      <c r="F16" s="53" t="s">
        <v>25</v>
      </c>
      <c r="G16" s="53" t="s">
        <v>25</v>
      </c>
      <c r="H16" s="53" t="s">
        <v>25</v>
      </c>
      <c r="I16" s="53" t="s">
        <v>25</v>
      </c>
      <c r="J16" s="53" t="s">
        <v>25</v>
      </c>
      <c r="K16" s="53" t="s">
        <v>25</v>
      </c>
      <c r="L16" s="53" t="s">
        <v>25</v>
      </c>
      <c r="M16" s="53" t="s">
        <v>25</v>
      </c>
      <c r="N16" s="53" t="s">
        <v>25</v>
      </c>
      <c r="O16" s="91" t="s">
        <v>25</v>
      </c>
      <c r="P16" s="42" t="s">
        <v>25</v>
      </c>
    </row>
    <row r="17" spans="1:16" ht="13.5" customHeight="1" x14ac:dyDescent="0.25">
      <c r="A17" s="342" t="s">
        <v>26</v>
      </c>
      <c r="B17" s="109" t="s">
        <v>16</v>
      </c>
      <c r="C17" s="48">
        <v>31</v>
      </c>
      <c r="D17" s="227">
        <v>0</v>
      </c>
      <c r="E17" s="227">
        <v>0</v>
      </c>
      <c r="F17" s="227">
        <v>0</v>
      </c>
      <c r="G17" s="227">
        <v>2</v>
      </c>
      <c r="H17" s="227">
        <v>0</v>
      </c>
      <c r="I17" s="227">
        <v>0</v>
      </c>
      <c r="J17" s="227">
        <v>4</v>
      </c>
      <c r="K17" s="227">
        <v>0</v>
      </c>
      <c r="L17" s="227">
        <v>0</v>
      </c>
      <c r="M17" s="227">
        <v>0</v>
      </c>
      <c r="N17" s="227">
        <v>0</v>
      </c>
      <c r="O17" s="227">
        <v>0</v>
      </c>
      <c r="P17" s="43">
        <f>SUM(C17:O17)</f>
        <v>37</v>
      </c>
    </row>
    <row r="18" spans="1:16" ht="12" customHeight="1" thickBot="1" x14ac:dyDescent="0.3">
      <c r="A18" s="343"/>
      <c r="B18" s="111" t="s">
        <v>27</v>
      </c>
      <c r="C18" s="47">
        <f>C17/C10*100%</f>
        <v>8.1578947368421056E-2</v>
      </c>
      <c r="D18" s="47">
        <f t="shared" ref="D18:E18" si="9">D17/D10*100%</f>
        <v>0</v>
      </c>
      <c r="E18" s="47">
        <f t="shared" si="9"/>
        <v>0</v>
      </c>
      <c r="F18" s="47">
        <v>0</v>
      </c>
      <c r="G18" s="47">
        <f t="shared" ref="G18:H18" si="10">G17/G10*100%</f>
        <v>4.5454545454545456E-2</v>
      </c>
      <c r="H18" s="47">
        <f t="shared" si="10"/>
        <v>0</v>
      </c>
      <c r="I18" s="47">
        <f t="shared" ref="I18" si="11">I17/I10*100%</f>
        <v>0</v>
      </c>
      <c r="J18" s="47">
        <f t="shared" ref="J18:O18" si="12">J17/J10*100%</f>
        <v>7.6923076923076927E-2</v>
      </c>
      <c r="K18" s="47">
        <f t="shared" si="12"/>
        <v>0</v>
      </c>
      <c r="L18" s="47">
        <f t="shared" si="12"/>
        <v>0</v>
      </c>
      <c r="M18" s="47">
        <f t="shared" si="12"/>
        <v>0</v>
      </c>
      <c r="N18" s="47">
        <f t="shared" si="12"/>
        <v>0</v>
      </c>
      <c r="O18" s="47">
        <f t="shared" si="12"/>
        <v>0</v>
      </c>
      <c r="P18" s="51">
        <f>P17/P10*100%</f>
        <v>4.8556430446194225E-2</v>
      </c>
    </row>
    <row r="19" spans="1:16" ht="15" customHeight="1" thickBot="1" x14ac:dyDescent="0.3">
      <c r="A19" s="115" t="s">
        <v>28</v>
      </c>
      <c r="B19" s="21" t="s">
        <v>16</v>
      </c>
      <c r="C19" s="41" t="s">
        <v>25</v>
      </c>
      <c r="D19" s="53" t="s">
        <v>25</v>
      </c>
      <c r="E19" s="53" t="s">
        <v>25</v>
      </c>
      <c r="F19" s="53" t="s">
        <v>25</v>
      </c>
      <c r="G19" s="53" t="s">
        <v>25</v>
      </c>
      <c r="H19" s="53" t="s">
        <v>25</v>
      </c>
      <c r="I19" s="53" t="s">
        <v>25</v>
      </c>
      <c r="J19" s="53" t="s">
        <v>25</v>
      </c>
      <c r="K19" s="53" t="s">
        <v>25</v>
      </c>
      <c r="L19" s="53" t="s">
        <v>25</v>
      </c>
      <c r="M19" s="53" t="s">
        <v>25</v>
      </c>
      <c r="N19" s="53" t="s">
        <v>25</v>
      </c>
      <c r="O19" s="91" t="s">
        <v>25</v>
      </c>
      <c r="P19" s="27" t="s">
        <v>25</v>
      </c>
    </row>
    <row r="20" spans="1:16" ht="19.5" customHeight="1" thickBot="1" x14ac:dyDescent="0.3">
      <c r="A20" s="115" t="s">
        <v>30</v>
      </c>
      <c r="B20" s="21" t="s">
        <v>43</v>
      </c>
      <c r="C20" s="41" t="s">
        <v>25</v>
      </c>
      <c r="D20" s="53" t="s">
        <v>25</v>
      </c>
      <c r="E20" s="53" t="s">
        <v>25</v>
      </c>
      <c r="F20" s="53" t="s">
        <v>25</v>
      </c>
      <c r="G20" s="53" t="s">
        <v>25</v>
      </c>
      <c r="H20" s="53" t="s">
        <v>25</v>
      </c>
      <c r="I20" s="53" t="s">
        <v>25</v>
      </c>
      <c r="J20" s="53" t="s">
        <v>25</v>
      </c>
      <c r="K20" s="53" t="s">
        <v>25</v>
      </c>
      <c r="L20" s="53" t="s">
        <v>25</v>
      </c>
      <c r="M20" s="53" t="s">
        <v>25</v>
      </c>
      <c r="N20" s="53" t="s">
        <v>25</v>
      </c>
      <c r="O20" s="91" t="s">
        <v>25</v>
      </c>
      <c r="P20" s="27" t="s">
        <v>25</v>
      </c>
    </row>
    <row r="21" spans="1:16" x14ac:dyDescent="0.25">
      <c r="A21" s="342" t="s">
        <v>32</v>
      </c>
      <c r="B21" s="302" t="s">
        <v>46</v>
      </c>
      <c r="C21" s="356"/>
      <c r="D21" s="362"/>
      <c r="E21" s="362"/>
      <c r="F21" s="362"/>
      <c r="G21" s="362"/>
      <c r="H21" s="383"/>
      <c r="I21" s="362"/>
      <c r="J21" s="362"/>
      <c r="K21" s="362"/>
      <c r="L21" s="362"/>
      <c r="M21" s="362"/>
      <c r="N21" s="362"/>
      <c r="O21" s="354"/>
      <c r="P21" s="300"/>
    </row>
    <row r="22" spans="1:16" ht="5.25" customHeight="1" thickBot="1" x14ac:dyDescent="0.3">
      <c r="A22" s="343"/>
      <c r="B22" s="303"/>
      <c r="C22" s="357"/>
      <c r="D22" s="363"/>
      <c r="E22" s="363"/>
      <c r="F22" s="363"/>
      <c r="G22" s="363"/>
      <c r="H22" s="384"/>
      <c r="I22" s="363"/>
      <c r="J22" s="363"/>
      <c r="K22" s="363"/>
      <c r="L22" s="363"/>
      <c r="M22" s="363"/>
      <c r="N22" s="363"/>
      <c r="O22" s="355"/>
      <c r="P22" s="301"/>
    </row>
    <row r="23" spans="1:16" ht="11.25" customHeight="1" x14ac:dyDescent="0.25">
      <c r="A23" s="342" t="s">
        <v>33</v>
      </c>
      <c r="B23" s="109" t="s">
        <v>16</v>
      </c>
      <c r="C23" s="48">
        <v>68</v>
      </c>
      <c r="D23" s="227">
        <v>12</v>
      </c>
      <c r="E23" s="227">
        <v>2</v>
      </c>
      <c r="F23" s="227">
        <v>3</v>
      </c>
      <c r="G23" s="227">
        <v>12</v>
      </c>
      <c r="H23" s="227">
        <v>7</v>
      </c>
      <c r="I23" s="227">
        <v>3</v>
      </c>
      <c r="J23" s="227">
        <v>28</v>
      </c>
      <c r="K23" s="227">
        <v>2</v>
      </c>
      <c r="L23" s="227">
        <v>3</v>
      </c>
      <c r="M23" s="227">
        <v>0</v>
      </c>
      <c r="N23" s="227">
        <v>2</v>
      </c>
      <c r="O23" s="225">
        <v>0</v>
      </c>
      <c r="P23" s="106">
        <f>SUM(C23:O23)</f>
        <v>142</v>
      </c>
    </row>
    <row r="24" spans="1:16" ht="12" customHeight="1" thickBot="1" x14ac:dyDescent="0.3">
      <c r="A24" s="343"/>
      <c r="B24" s="111" t="s">
        <v>27</v>
      </c>
      <c r="C24" s="62">
        <f t="shared" ref="C24:J24" si="13">C23/C9*100%</f>
        <v>0.18836565096952909</v>
      </c>
      <c r="D24" s="62">
        <f t="shared" si="13"/>
        <v>0.12371134020618557</v>
      </c>
      <c r="E24" s="62">
        <f t="shared" si="13"/>
        <v>0.2857142857142857</v>
      </c>
      <c r="F24" s="62">
        <f t="shared" si="13"/>
        <v>0.375</v>
      </c>
      <c r="G24" s="62">
        <f t="shared" si="13"/>
        <v>0.38709677419354838</v>
      </c>
      <c r="H24" s="62">
        <f t="shared" si="13"/>
        <v>0.7</v>
      </c>
      <c r="I24" s="62">
        <f t="shared" si="13"/>
        <v>0.5</v>
      </c>
      <c r="J24" s="62">
        <f t="shared" si="13"/>
        <v>0.56000000000000005</v>
      </c>
      <c r="K24" s="62">
        <f>K23/K9*100%</f>
        <v>6.6666666666666666E-2</v>
      </c>
      <c r="L24" s="62">
        <f t="shared" ref="L24:P24" si="14">L23/L9*100%</f>
        <v>0.15789473684210525</v>
      </c>
      <c r="M24" s="62">
        <f t="shared" si="14"/>
        <v>0</v>
      </c>
      <c r="N24" s="62">
        <f t="shared" si="14"/>
        <v>6.25E-2</v>
      </c>
      <c r="O24" s="63">
        <f t="shared" si="14"/>
        <v>0</v>
      </c>
      <c r="P24" s="51">
        <f t="shared" si="14"/>
        <v>0.1883289124668435</v>
      </c>
    </row>
    <row r="25" spans="1:16" ht="12" customHeight="1" x14ac:dyDescent="0.25">
      <c r="A25" s="342" t="s">
        <v>34</v>
      </c>
      <c r="B25" s="109" t="s">
        <v>16</v>
      </c>
      <c r="C25" s="48">
        <v>293</v>
      </c>
      <c r="D25" s="227">
        <v>85</v>
      </c>
      <c r="E25" s="227">
        <v>5</v>
      </c>
      <c r="F25" s="227">
        <v>5</v>
      </c>
      <c r="G25" s="227">
        <v>19</v>
      </c>
      <c r="H25" s="227">
        <v>3</v>
      </c>
      <c r="I25" s="227">
        <v>3</v>
      </c>
      <c r="J25" s="227">
        <v>22</v>
      </c>
      <c r="K25" s="227">
        <v>27</v>
      </c>
      <c r="L25" s="227">
        <v>16</v>
      </c>
      <c r="M25" s="227">
        <v>59</v>
      </c>
      <c r="N25" s="227">
        <v>30</v>
      </c>
      <c r="O25" s="225">
        <v>44</v>
      </c>
      <c r="P25" s="106">
        <f>SUM(C25:O25)</f>
        <v>611</v>
      </c>
    </row>
    <row r="26" spans="1:16" ht="11.25" customHeight="1" thickBot="1" x14ac:dyDescent="0.3">
      <c r="A26" s="343"/>
      <c r="B26" s="111" t="s">
        <v>27</v>
      </c>
      <c r="C26" s="49">
        <f t="shared" ref="C26:N26" si="15">C25/C9*100%</f>
        <v>0.81163434903047094</v>
      </c>
      <c r="D26" s="63">
        <f t="shared" si="15"/>
        <v>0.87628865979381443</v>
      </c>
      <c r="E26" s="63">
        <f t="shared" si="15"/>
        <v>0.7142857142857143</v>
      </c>
      <c r="F26" s="63">
        <f t="shared" si="15"/>
        <v>0.625</v>
      </c>
      <c r="G26" s="63">
        <f t="shared" si="15"/>
        <v>0.61290322580645162</v>
      </c>
      <c r="H26" s="63">
        <f t="shared" si="15"/>
        <v>0.3</v>
      </c>
      <c r="I26" s="63">
        <f t="shared" si="15"/>
        <v>0.5</v>
      </c>
      <c r="J26" s="63">
        <f t="shared" si="15"/>
        <v>0.44</v>
      </c>
      <c r="K26" s="63">
        <f t="shared" si="15"/>
        <v>0.9</v>
      </c>
      <c r="L26" s="63">
        <f t="shared" si="15"/>
        <v>0.84210526315789469</v>
      </c>
      <c r="M26" s="63">
        <f t="shared" si="15"/>
        <v>1</v>
      </c>
      <c r="N26" s="63">
        <f t="shared" si="15"/>
        <v>0.9375</v>
      </c>
      <c r="O26" s="63">
        <f>O25/O9*100%</f>
        <v>1</v>
      </c>
      <c r="P26" s="51">
        <f>P25/P9*100%</f>
        <v>0.81034482758620685</v>
      </c>
    </row>
    <row r="27" spans="1:16" ht="10.5" customHeight="1" x14ac:dyDescent="0.25">
      <c r="A27" s="342" t="s">
        <v>35</v>
      </c>
      <c r="B27" s="107" t="s">
        <v>16</v>
      </c>
      <c r="C27" s="225">
        <v>0</v>
      </c>
      <c r="D27" s="225">
        <v>0</v>
      </c>
      <c r="E27" s="225">
        <v>0</v>
      </c>
      <c r="F27" s="225">
        <v>0</v>
      </c>
      <c r="G27" s="225">
        <v>0</v>
      </c>
      <c r="H27" s="225">
        <v>0</v>
      </c>
      <c r="I27" s="225">
        <v>0</v>
      </c>
      <c r="J27" s="225">
        <v>0</v>
      </c>
      <c r="K27" s="225">
        <v>1</v>
      </c>
      <c r="L27" s="225">
        <v>0</v>
      </c>
      <c r="M27" s="225">
        <v>0</v>
      </c>
      <c r="N27" s="225">
        <v>0</v>
      </c>
      <c r="O27" s="225">
        <v>0</v>
      </c>
      <c r="P27" s="106">
        <f>SUM(C27:O27)</f>
        <v>1</v>
      </c>
    </row>
    <row r="28" spans="1:16" ht="11.25" customHeight="1" thickBot="1" x14ac:dyDescent="0.3">
      <c r="A28" s="343"/>
      <c r="B28" s="108" t="s">
        <v>27</v>
      </c>
      <c r="C28" s="94">
        <f t="shared" ref="C28:E28" si="16">C27/C9*100%</f>
        <v>0</v>
      </c>
      <c r="D28" s="94">
        <f t="shared" si="16"/>
        <v>0</v>
      </c>
      <c r="E28" s="94">
        <f t="shared" si="16"/>
        <v>0</v>
      </c>
      <c r="F28" s="94">
        <f t="shared" ref="F28:J28" si="17">F27/F9*100%</f>
        <v>0</v>
      </c>
      <c r="G28" s="94">
        <f t="shared" si="17"/>
        <v>0</v>
      </c>
      <c r="H28" s="94">
        <f t="shared" si="17"/>
        <v>0</v>
      </c>
      <c r="I28" s="94">
        <f t="shared" si="17"/>
        <v>0</v>
      </c>
      <c r="J28" s="94">
        <f t="shared" si="17"/>
        <v>0</v>
      </c>
      <c r="K28" s="94">
        <f t="shared" ref="K28:M28" si="18">K27/K9*100%</f>
        <v>3.3333333333333333E-2</v>
      </c>
      <c r="L28" s="94">
        <f t="shared" si="18"/>
        <v>0</v>
      </c>
      <c r="M28" s="94">
        <f t="shared" si="18"/>
        <v>0</v>
      </c>
      <c r="N28" s="93">
        <f t="shared" ref="N28:P28" si="19">N27/N9*100%</f>
        <v>0</v>
      </c>
      <c r="O28" s="94">
        <f t="shared" si="19"/>
        <v>0</v>
      </c>
      <c r="P28" s="30">
        <f t="shared" si="19"/>
        <v>1.3262599469496021E-3</v>
      </c>
    </row>
    <row r="29" spans="1:16" ht="13.5" customHeight="1" thickBot="1" x14ac:dyDescent="0.3">
      <c r="A29" s="115" t="s">
        <v>36</v>
      </c>
      <c r="B29" s="21" t="s">
        <v>16</v>
      </c>
      <c r="C29" s="41">
        <v>71</v>
      </c>
      <c r="D29" s="53">
        <v>19</v>
      </c>
      <c r="E29" s="53">
        <v>6</v>
      </c>
      <c r="F29" s="53">
        <v>0</v>
      </c>
      <c r="G29" s="53">
        <v>10</v>
      </c>
      <c r="H29" s="53">
        <v>2</v>
      </c>
      <c r="I29" s="53">
        <v>0</v>
      </c>
      <c r="J29" s="53">
        <v>8</v>
      </c>
      <c r="K29" s="53">
        <v>8</v>
      </c>
      <c r="L29" s="53">
        <v>7</v>
      </c>
      <c r="M29" s="53">
        <v>3</v>
      </c>
      <c r="N29" s="53">
        <v>14</v>
      </c>
      <c r="O29" s="91">
        <v>4</v>
      </c>
      <c r="P29" s="27">
        <f>SUM(C29:O29)</f>
        <v>152</v>
      </c>
    </row>
    <row r="30" spans="1:16" ht="24" customHeight="1" thickBot="1" x14ac:dyDescent="0.3">
      <c r="A30" s="115" t="s">
        <v>37</v>
      </c>
      <c r="B30" s="21" t="s">
        <v>16</v>
      </c>
      <c r="C30" s="41">
        <v>493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33</v>
      </c>
      <c r="L30" s="53">
        <v>0</v>
      </c>
      <c r="M30" s="53">
        <v>0</v>
      </c>
      <c r="N30" s="53">
        <v>22</v>
      </c>
      <c r="O30" s="91">
        <v>0</v>
      </c>
      <c r="P30" s="27">
        <f>SUM(C30:O30)</f>
        <v>548</v>
      </c>
    </row>
    <row r="31" spans="1:16" ht="24.75" customHeight="1" thickBot="1" x14ac:dyDescent="0.3">
      <c r="A31" s="114" t="s">
        <v>38</v>
      </c>
      <c r="B31" s="107" t="s">
        <v>16</v>
      </c>
      <c r="C31" s="228">
        <v>62</v>
      </c>
      <c r="D31" s="227">
        <v>56</v>
      </c>
      <c r="E31" s="227">
        <v>9</v>
      </c>
      <c r="F31" s="227">
        <v>18</v>
      </c>
      <c r="G31" s="227">
        <v>6</v>
      </c>
      <c r="H31" s="227">
        <v>69</v>
      </c>
      <c r="I31" s="227">
        <v>27</v>
      </c>
      <c r="J31" s="227">
        <v>10</v>
      </c>
      <c r="K31" s="227">
        <v>6</v>
      </c>
      <c r="L31" s="227">
        <v>31</v>
      </c>
      <c r="M31" s="227">
        <v>98</v>
      </c>
      <c r="N31" s="227">
        <v>23</v>
      </c>
      <c r="O31" s="225">
        <v>18</v>
      </c>
      <c r="P31" s="42">
        <f>SUM(C31:O31)</f>
        <v>433</v>
      </c>
    </row>
    <row r="32" spans="1:16" ht="11.25" customHeight="1" thickBot="1" x14ac:dyDescent="0.3">
      <c r="A32" s="84" t="s">
        <v>39</v>
      </c>
      <c r="B32" s="52"/>
      <c r="C32" s="41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91"/>
      <c r="P32" s="27"/>
    </row>
    <row r="33" spans="1:16" ht="27.75" customHeight="1" thickBot="1" x14ac:dyDescent="0.3">
      <c r="A33" s="115" t="s">
        <v>40</v>
      </c>
      <c r="B33" s="21" t="s">
        <v>16</v>
      </c>
      <c r="C33" s="64">
        <v>19</v>
      </c>
      <c r="D33" s="224">
        <v>56</v>
      </c>
      <c r="E33" s="224">
        <v>9</v>
      </c>
      <c r="F33" s="224">
        <v>10</v>
      </c>
      <c r="G33" s="224">
        <v>6</v>
      </c>
      <c r="H33" s="224">
        <v>48</v>
      </c>
      <c r="I33" s="224">
        <v>27</v>
      </c>
      <c r="J33" s="224">
        <v>10</v>
      </c>
      <c r="K33" s="224">
        <v>6</v>
      </c>
      <c r="L33" s="224">
        <v>23</v>
      </c>
      <c r="M33" s="224">
        <v>62</v>
      </c>
      <c r="N33" s="224">
        <v>23</v>
      </c>
      <c r="O33" s="98">
        <v>18</v>
      </c>
      <c r="P33" s="27">
        <f>SUM(C33:O33)</f>
        <v>317</v>
      </c>
    </row>
    <row r="34" spans="1:16" ht="27" customHeight="1" thickBot="1" x14ac:dyDescent="0.3">
      <c r="A34" s="115" t="s">
        <v>41</v>
      </c>
      <c r="B34" s="21" t="s">
        <v>16</v>
      </c>
      <c r="C34" s="41">
        <v>0</v>
      </c>
      <c r="D34" s="53">
        <v>8</v>
      </c>
      <c r="E34" s="53">
        <v>0</v>
      </c>
      <c r="F34" s="53">
        <v>0</v>
      </c>
      <c r="G34" s="53">
        <v>3</v>
      </c>
      <c r="H34" s="53">
        <v>0</v>
      </c>
      <c r="I34" s="53">
        <v>0</v>
      </c>
      <c r="J34" s="53">
        <v>0</v>
      </c>
      <c r="K34" s="53">
        <v>3</v>
      </c>
      <c r="L34" s="53">
        <v>0</v>
      </c>
      <c r="M34" s="53">
        <v>0</v>
      </c>
      <c r="N34" s="53">
        <v>5</v>
      </c>
      <c r="O34" s="91">
        <v>0</v>
      </c>
      <c r="P34" s="27">
        <f>SUM(C34:O34)</f>
        <v>19</v>
      </c>
    </row>
  </sheetData>
  <mergeCells count="41">
    <mergeCell ref="A1:P1"/>
    <mergeCell ref="A2:P2"/>
    <mergeCell ref="A3:P3"/>
    <mergeCell ref="A4:A5"/>
    <mergeCell ref="B4:B5"/>
    <mergeCell ref="C4:C5"/>
    <mergeCell ref="D4:D5"/>
    <mergeCell ref="E4:E5"/>
    <mergeCell ref="F4:F5"/>
    <mergeCell ref="G4:G5"/>
    <mergeCell ref="N4:N5"/>
    <mergeCell ref="O4:O5"/>
    <mergeCell ref="P4:P5"/>
    <mergeCell ref="K4:K5"/>
    <mergeCell ref="L4:L5"/>
    <mergeCell ref="M4:M5"/>
    <mergeCell ref="A17:A18"/>
    <mergeCell ref="M21:M22"/>
    <mergeCell ref="A12:A13"/>
    <mergeCell ref="A14:A15"/>
    <mergeCell ref="H4:H5"/>
    <mergeCell ref="I4:I5"/>
    <mergeCell ref="J4:J5"/>
    <mergeCell ref="A27:A28"/>
    <mergeCell ref="A25:A26"/>
    <mergeCell ref="E21:E22"/>
    <mergeCell ref="F21:F22"/>
    <mergeCell ref="N21:N22"/>
    <mergeCell ref="O21:O22"/>
    <mergeCell ref="P21:P22"/>
    <mergeCell ref="A23:A24"/>
    <mergeCell ref="K21:K22"/>
    <mergeCell ref="L21:L22"/>
    <mergeCell ref="G21:G22"/>
    <mergeCell ref="H21:H22"/>
    <mergeCell ref="I21:I22"/>
    <mergeCell ref="J21:J22"/>
    <mergeCell ref="A21:A22"/>
    <mergeCell ref="B21:B22"/>
    <mergeCell ref="C21:C22"/>
    <mergeCell ref="D21:D22"/>
  </mergeCells>
  <pageMargins left="0.70866141732283472" right="0.70866141732283472" top="0" bottom="0" header="0" footer="0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2"/>
  <sheetViews>
    <sheetView topLeftCell="A16" zoomScale="150" zoomScaleNormal="150" workbookViewId="0">
      <selection activeCell="D29" sqref="D29"/>
    </sheetView>
  </sheetViews>
  <sheetFormatPr defaultRowHeight="15" x14ac:dyDescent="0.25"/>
  <cols>
    <col min="2" max="2" width="3.7109375" customWidth="1"/>
  </cols>
  <sheetData>
    <row r="1" spans="1:16" ht="15.75" x14ac:dyDescent="0.25">
      <c r="A1" s="304" t="s">
        <v>0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</row>
    <row r="2" spans="1:16" ht="15.75" x14ac:dyDescent="0.25">
      <c r="A2" s="304" t="s">
        <v>1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</row>
    <row r="3" spans="1:16" ht="16.5" thickBot="1" x14ac:dyDescent="0.3">
      <c r="A3" s="304" t="s">
        <v>83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</row>
    <row r="4" spans="1:16" x14ac:dyDescent="0.25">
      <c r="A4" s="305"/>
      <c r="B4" s="308"/>
      <c r="C4" s="330" t="s">
        <v>48</v>
      </c>
      <c r="D4" s="330" t="s">
        <v>2</v>
      </c>
      <c r="E4" s="330" t="s">
        <v>3</v>
      </c>
      <c r="F4" s="330" t="s">
        <v>4</v>
      </c>
      <c r="G4" s="330" t="s">
        <v>5</v>
      </c>
      <c r="H4" s="330" t="s">
        <v>6</v>
      </c>
      <c r="I4" s="330" t="s">
        <v>7</v>
      </c>
      <c r="J4" s="330" t="s">
        <v>8</v>
      </c>
      <c r="K4" s="330" t="s">
        <v>9</v>
      </c>
      <c r="L4" s="330" t="s">
        <v>10</v>
      </c>
      <c r="M4" s="330" t="s">
        <v>11</v>
      </c>
      <c r="N4" s="330" t="s">
        <v>12</v>
      </c>
      <c r="O4" s="330" t="s">
        <v>13</v>
      </c>
      <c r="P4" s="311" t="s">
        <v>14</v>
      </c>
    </row>
    <row r="5" spans="1:16" ht="30" customHeight="1" thickBot="1" x14ac:dyDescent="0.3">
      <c r="A5" s="306"/>
      <c r="B5" s="309"/>
      <c r="C5" s="331"/>
      <c r="D5" s="331"/>
      <c r="E5" s="331"/>
      <c r="F5" s="331"/>
      <c r="G5" s="331"/>
      <c r="H5" s="331"/>
      <c r="I5" s="331"/>
      <c r="J5" s="331"/>
      <c r="K5" s="331"/>
      <c r="L5" s="331"/>
      <c r="M5" s="331"/>
      <c r="N5" s="331"/>
      <c r="O5" s="331"/>
      <c r="P5" s="312"/>
    </row>
    <row r="6" spans="1:16" ht="31.5" customHeight="1" thickBot="1" x14ac:dyDescent="0.3">
      <c r="A6" s="84" t="s">
        <v>88</v>
      </c>
      <c r="B6" s="46" t="s">
        <v>16</v>
      </c>
      <c r="C6" s="41">
        <f>'1 квартал 2014'!C6+'2 квартал 2014г.'!C6+'3квартал 2014'!C6</f>
        <v>1047</v>
      </c>
      <c r="D6" s="53">
        <f>'1 квартал 2014'!D6+'2 квартал 2014г.'!D6+'3квартал 2014'!D6</f>
        <v>330</v>
      </c>
      <c r="E6" s="53">
        <f>'1 квартал 2014'!E6+'2 квартал 2014г.'!E6+'3квартал 2014'!E6</f>
        <v>25</v>
      </c>
      <c r="F6" s="53">
        <f>'1 квартал 2014'!F6+'2 квартал 2014г.'!F6+'3квартал 2014'!F6</f>
        <v>31</v>
      </c>
      <c r="G6" s="53">
        <f>'1 квартал 2014'!G6+'2 квартал 2014г.'!G6+'3квартал 2014'!G6</f>
        <v>136</v>
      </c>
      <c r="H6" s="53">
        <f>'1 квартал 2014'!H6+'2 квартал 2014г.'!H6+'3квартал 2014'!H6</f>
        <v>36</v>
      </c>
      <c r="I6" s="53">
        <f>'1 квартал 2014'!I6+'2 квартал 2014г.'!I6+'3квартал 2014'!I6</f>
        <v>21</v>
      </c>
      <c r="J6" s="53">
        <f>'1 квартал 2014'!J6+'2 квартал 2014г.'!J6+'3квартал 2014'!J6</f>
        <v>126</v>
      </c>
      <c r="K6" s="53">
        <f>'1 квартал 2014'!K6+'2 квартал 2014г.'!K6+'3квартал 2014'!K6</f>
        <v>87</v>
      </c>
      <c r="L6" s="53">
        <f>'1 квартал 2014'!L6+'2 квартал 2014г.'!L6+'3квартал 2014'!L6</f>
        <v>52</v>
      </c>
      <c r="M6" s="53">
        <f>'1 квартал 2014'!M6+'2 квартал 2014г.'!M6+'3квартал 2014'!M6</f>
        <v>137</v>
      </c>
      <c r="N6" s="53">
        <f>'1 квартал 2014'!N6+'2 квартал 2014г.'!N6+'3квартал 2014'!N6</f>
        <v>92</v>
      </c>
      <c r="O6" s="91">
        <f>'1 квартал 2014'!O6+'2 квартал 2014г.'!O6+'3квартал 2014'!O6</f>
        <v>87</v>
      </c>
      <c r="P6" s="42">
        <f>SUM(C6:O6)</f>
        <v>2207</v>
      </c>
    </row>
    <row r="7" spans="1:16" ht="33.75" thickBot="1" x14ac:dyDescent="0.3">
      <c r="A7" s="115" t="s">
        <v>89</v>
      </c>
      <c r="B7" s="111" t="s">
        <v>16</v>
      </c>
      <c r="C7" s="119">
        <f>'1 квартал 2014'!C9+'2 квартал 2014г.'!C9+'3квартал 2014'!C9</f>
        <v>1005</v>
      </c>
      <c r="D7" s="120">
        <f>'1 квартал 2014'!D9+'2 квартал 2014г.'!D9+'3квартал 2014'!D9</f>
        <v>337</v>
      </c>
      <c r="E7" s="120">
        <f>'1 квартал 2014'!E9+'2 квартал 2014г.'!E9+'3квартал 2014'!E9</f>
        <v>19</v>
      </c>
      <c r="F7" s="120">
        <f>'1 квартал 2014'!F9+'2 квартал 2014г.'!F9+'3квартал 2014'!F9</f>
        <v>31</v>
      </c>
      <c r="G7" s="120">
        <f>'1 квартал 2014'!G9+'2 квартал 2014г.'!G9+'3квартал 2014'!G9</f>
        <v>139</v>
      </c>
      <c r="H7" s="120">
        <f>'1 квартал 2014'!H9+'2 квартал 2014г.'!H9+'3квартал 2014'!H9</f>
        <v>34</v>
      </c>
      <c r="I7" s="120">
        <f>'1 квартал 2014'!I9+'2 квартал 2014г.'!I9+'3квартал 2014'!I9</f>
        <v>22</v>
      </c>
      <c r="J7" s="120">
        <f>'1 квартал 2014'!J9+'2 квартал 2014г.'!J9+'3квартал 2014'!J9</f>
        <v>125</v>
      </c>
      <c r="K7" s="120">
        <f>'1 квартал 2014'!K9+'2 квартал 2014г.'!K9+'3квартал 2014'!K9</f>
        <v>79</v>
      </c>
      <c r="L7" s="120">
        <f>'1 квартал 2014'!L9+'2 квартал 2014г.'!L9+'3квартал 2014'!L9</f>
        <v>34</v>
      </c>
      <c r="M7" s="120">
        <f>'1 квартал 2014'!M9+'2 квартал 2014г.'!M9+'3квартал 2014'!M9</f>
        <v>138</v>
      </c>
      <c r="N7" s="120">
        <f>'1 квартал 2014'!N9+'2 квартал 2014г.'!N9+'3квартал 2014'!N9</f>
        <v>82</v>
      </c>
      <c r="O7" s="121">
        <f>'1 квартал 2014'!O9+'2 квартал 2014г.'!O9+'3квартал 2014'!O9</f>
        <v>91</v>
      </c>
      <c r="P7" s="236">
        <f t="shared" ref="P7:P8" si="0">SUM(C7:O7)</f>
        <v>2136</v>
      </c>
    </row>
    <row r="8" spans="1:16" ht="16.5" x14ac:dyDescent="0.25">
      <c r="A8" s="114" t="s">
        <v>18</v>
      </c>
      <c r="B8" s="110" t="s">
        <v>16</v>
      </c>
      <c r="C8" s="56">
        <f>'1 квартал 2014'!C10+'2 квартал 2014г.'!C10+'3квартал 2014'!C10</f>
        <v>1047</v>
      </c>
      <c r="D8" s="57">
        <f>'1 квартал 2014'!D10+'2 квартал 2014г.'!D10+'3квартал 2014'!D10</f>
        <v>321</v>
      </c>
      <c r="E8" s="57">
        <f>'1 квартал 2014'!E10+'2 квартал 2014г.'!E10+'3квартал 2014'!E10</f>
        <v>25</v>
      </c>
      <c r="F8" s="57">
        <f>'1 квартал 2014'!F10+'2 квартал 2014г.'!F10+'3квартал 2014'!F10</f>
        <v>2</v>
      </c>
      <c r="G8" s="57">
        <f>'1 квартал 2014'!G10+'2 квартал 2014г.'!G10+'3квартал 2014'!G10</f>
        <v>136</v>
      </c>
      <c r="H8" s="57">
        <f>'1 квартал 2014'!H10+'2 квартал 2014г.'!H10+'3квартал 2014'!H10</f>
        <v>36</v>
      </c>
      <c r="I8" s="57">
        <f>'1 квартал 2014'!I10+'2 квартал 2014г.'!I10+'3квартал 2014'!I10</f>
        <v>21</v>
      </c>
      <c r="J8" s="57">
        <f>'1 квартал 2014'!J10+'2 квартал 2014г.'!J10+'3квартал 2014'!J10</f>
        <v>126</v>
      </c>
      <c r="K8" s="57">
        <f>'1 квартал 2014'!K10+'2 квартал 2014г.'!K10+'3квартал 2014'!K10</f>
        <v>6</v>
      </c>
      <c r="L8" s="57">
        <f>'1 квартал 2014'!L10+'2 квартал 2014г.'!L10+'3квартал 2014'!L10</f>
        <v>52</v>
      </c>
      <c r="M8" s="57">
        <f>'1 квартал 2014'!M10+'2 квартал 2014г.'!M10+'3квартал 2014'!M10</f>
        <v>137</v>
      </c>
      <c r="N8" s="57">
        <f>'1 квартал 2014'!N10+'2 квартал 2014г.'!N10+'3квартал 2014'!N10</f>
        <v>92</v>
      </c>
      <c r="O8" s="97">
        <f>'1 квартал 2014'!O10+'2 квартал 2014г.'!O10+'3квартал 2014'!O10</f>
        <v>87</v>
      </c>
      <c r="P8" s="237">
        <f t="shared" si="0"/>
        <v>2088</v>
      </c>
    </row>
    <row r="9" spans="1:16" ht="11.25" customHeight="1" thickBot="1" x14ac:dyDescent="0.3">
      <c r="A9" s="115"/>
      <c r="B9" s="111" t="s">
        <v>27</v>
      </c>
      <c r="C9" s="58">
        <f t="shared" ref="C9:P9" si="1">C8/C6*100%</f>
        <v>1</v>
      </c>
      <c r="D9" s="59">
        <f t="shared" si="1"/>
        <v>0.97272727272727277</v>
      </c>
      <c r="E9" s="59">
        <f t="shared" si="1"/>
        <v>1</v>
      </c>
      <c r="F9" s="59">
        <f t="shared" si="1"/>
        <v>6.4516129032258063E-2</v>
      </c>
      <c r="G9" s="59">
        <f t="shared" si="1"/>
        <v>1</v>
      </c>
      <c r="H9" s="59">
        <f t="shared" si="1"/>
        <v>1</v>
      </c>
      <c r="I9" s="59">
        <f t="shared" si="1"/>
        <v>1</v>
      </c>
      <c r="J9" s="59">
        <f t="shared" si="1"/>
        <v>1</v>
      </c>
      <c r="K9" s="59">
        <f t="shared" si="1"/>
        <v>6.8965517241379309E-2</v>
      </c>
      <c r="L9" s="59">
        <f t="shared" si="1"/>
        <v>1</v>
      </c>
      <c r="M9" s="59">
        <f t="shared" si="1"/>
        <v>1</v>
      </c>
      <c r="N9" s="59">
        <f t="shared" si="1"/>
        <v>1</v>
      </c>
      <c r="O9" s="90">
        <f t="shared" si="1"/>
        <v>1</v>
      </c>
      <c r="P9" s="238">
        <f t="shared" si="1"/>
        <v>0.94608065246941553</v>
      </c>
    </row>
    <row r="10" spans="1:16" ht="12.75" customHeight="1" x14ac:dyDescent="0.25">
      <c r="A10" s="340" t="s">
        <v>19</v>
      </c>
      <c r="B10" s="35" t="s">
        <v>16</v>
      </c>
      <c r="C10" s="226">
        <f>'1 квартал 2014'!C12+'2 квартал 2014г.'!C12+'3квартал 2014'!C12</f>
        <v>591</v>
      </c>
      <c r="D10" s="227">
        <f>'1 квартал 2014'!D12+'2 квартал 2014г.'!D12+'3квартал 2014'!D12</f>
        <v>182</v>
      </c>
      <c r="E10" s="235">
        <f>'1 квартал 2014'!E12+'2 квартал 2014г.'!E12+'3квартал 2014'!E12</f>
        <v>13</v>
      </c>
      <c r="F10" s="227">
        <v>0</v>
      </c>
      <c r="G10" s="227">
        <f>'1 квартал 2014'!G12+'2 квартал 2014г.'!G12+'3квартал 2014'!G12</f>
        <v>38</v>
      </c>
      <c r="H10" s="227">
        <v>0</v>
      </c>
      <c r="I10" s="227">
        <v>0</v>
      </c>
      <c r="J10" s="239">
        <f>'1 квартал 2014'!J12+'2 квартал 2014г.'!J12+'3квартал 2014'!J12</f>
        <v>22</v>
      </c>
      <c r="K10" s="227">
        <f>'1 квартал 2014'!K12+'2 квартал 2014г.'!K10+'3квартал 2014'!K10</f>
        <v>6</v>
      </c>
      <c r="L10" s="240">
        <f>'1 квартал 2014'!L12+'2 квартал 2014г.'!L12+'3квартал 2014'!L12</f>
        <v>1</v>
      </c>
      <c r="M10" s="235">
        <f>'1 квартал 2014'!M12+'2 квартал 2014г.'!M12+'3квартал 2014'!M12</f>
        <v>42</v>
      </c>
      <c r="N10" s="227">
        <f>'1 квартал 2014'!N12+'2 квартал 2014г.'!N12+'3квартал 2014'!N12</f>
        <v>27</v>
      </c>
      <c r="O10" s="225">
        <f>'1 квартал 2014'!O12+'2 квартал 2014г.'!O12+'3квартал 2014'!O12</f>
        <v>4</v>
      </c>
      <c r="P10" s="241">
        <f>SUM(C10:O10)</f>
        <v>926</v>
      </c>
    </row>
    <row r="11" spans="1:16" ht="12.75" customHeight="1" thickBot="1" x14ac:dyDescent="0.3">
      <c r="A11" s="341"/>
      <c r="B11" s="108" t="s">
        <v>27</v>
      </c>
      <c r="C11" s="61">
        <f>C10/C10*100%</f>
        <v>1</v>
      </c>
      <c r="D11" s="61">
        <f t="shared" ref="D11:P11" si="2">D10/D10*100%</f>
        <v>1</v>
      </c>
      <c r="E11" s="61">
        <f t="shared" si="2"/>
        <v>1</v>
      </c>
      <c r="F11" s="61">
        <v>0</v>
      </c>
      <c r="G11" s="61">
        <f t="shared" si="2"/>
        <v>1</v>
      </c>
      <c r="H11" s="61">
        <v>0</v>
      </c>
      <c r="I11" s="61">
        <v>0</v>
      </c>
      <c r="J11" s="61">
        <f t="shared" si="2"/>
        <v>1</v>
      </c>
      <c r="K11" s="61">
        <f t="shared" si="2"/>
        <v>1</v>
      </c>
      <c r="L11" s="61">
        <f t="shared" si="2"/>
        <v>1</v>
      </c>
      <c r="M11" s="61">
        <f t="shared" si="2"/>
        <v>1</v>
      </c>
      <c r="N11" s="61">
        <f t="shared" si="2"/>
        <v>1</v>
      </c>
      <c r="O11" s="61">
        <f t="shared" si="2"/>
        <v>1</v>
      </c>
      <c r="P11" s="61">
        <f t="shared" si="2"/>
        <v>1</v>
      </c>
    </row>
    <row r="12" spans="1:16" ht="12" customHeight="1" thickBot="1" x14ac:dyDescent="0.3">
      <c r="A12" s="342" t="s">
        <v>21</v>
      </c>
      <c r="B12" s="109" t="s">
        <v>16</v>
      </c>
      <c r="C12" s="48">
        <f>'1 квартал 2014'!C14+'2 квартал 2014г.'!C14+'3квартал 2014'!C14</f>
        <v>776</v>
      </c>
      <c r="D12" s="227">
        <f>'1 квартал 2014'!D14+'2 квартал 2014г.'!D14+'3квартал 2014'!D14</f>
        <v>272</v>
      </c>
      <c r="E12" s="227">
        <f>'1 квартал 2014'!E14+'2 квартал 2014г.'!E14+'3квартал 2014'!E14</f>
        <v>12</v>
      </c>
      <c r="F12" s="227">
        <f>'1 квартал 2014'!F14+'2 квартал 2014г.'!F14+'3квартал 2014'!F14</f>
        <v>17</v>
      </c>
      <c r="G12" s="227">
        <f>'1 квартал 2014'!G14+'2 квартал 2014г.'!G14+'3квартал 2014'!G14</f>
        <v>63</v>
      </c>
      <c r="H12" s="227">
        <f>'1 квартал 2014'!H14+'2 квартал 2014г.'!H14+'3квартал 2014'!H14</f>
        <v>21</v>
      </c>
      <c r="I12" s="227">
        <f>'1 квартал 2014'!I14+'2 квартал 2014г.'!I14+'3квартал 2014'!I14</f>
        <v>12</v>
      </c>
      <c r="J12" s="227">
        <f>'1 квартал 2014'!J14+'2 квартал 2014г.'!J14+'3квартал 2014'!J14</f>
        <v>93</v>
      </c>
      <c r="K12" s="227">
        <f>'1 квартал 2014'!K14+'2 квартал 2014г.'!K14+'3квартал 2014'!K14</f>
        <v>37</v>
      </c>
      <c r="L12" s="227">
        <f>'1 квартал 2014'!L14+'2 квартал 2014г.'!L14+'3квартал 2014'!L14</f>
        <v>17</v>
      </c>
      <c r="M12" s="227">
        <f>'1 квартал 2014'!M14+'2 квартал 2014г.'!M14+'3квартал 2014'!M14</f>
        <v>29</v>
      </c>
      <c r="N12" s="227">
        <f>'1 квартал 2014'!N14+'2 квартал 2014г.'!N14+'3квартал 2014'!N14</f>
        <v>85</v>
      </c>
      <c r="O12" s="225">
        <f>'1 квартал 2014'!O14+'2 квартал 2014г.'!O14+'3квартал 2014'!O14</f>
        <v>81</v>
      </c>
      <c r="P12" s="42">
        <f>SUM(C12:O12)</f>
        <v>1515</v>
      </c>
    </row>
    <row r="13" spans="1:16" ht="11.25" customHeight="1" thickBot="1" x14ac:dyDescent="0.3">
      <c r="A13" s="343"/>
      <c r="B13" s="111" t="s">
        <v>27</v>
      </c>
      <c r="C13" s="47">
        <f t="shared" ref="C13:J13" si="3">C12/C7*100%</f>
        <v>0.77213930348258708</v>
      </c>
      <c r="D13" s="62">
        <f t="shared" si="3"/>
        <v>0.80712166172106825</v>
      </c>
      <c r="E13" s="62">
        <f t="shared" si="3"/>
        <v>0.63157894736842102</v>
      </c>
      <c r="F13" s="62">
        <f t="shared" si="3"/>
        <v>0.54838709677419351</v>
      </c>
      <c r="G13" s="62">
        <f t="shared" si="3"/>
        <v>0.45323741007194246</v>
      </c>
      <c r="H13" s="62">
        <f t="shared" si="3"/>
        <v>0.61764705882352944</v>
      </c>
      <c r="I13" s="62">
        <f t="shared" si="3"/>
        <v>0.54545454545454541</v>
      </c>
      <c r="J13" s="62">
        <f t="shared" si="3"/>
        <v>0.74399999999999999</v>
      </c>
      <c r="K13" s="62">
        <f>K12/K7*100%</f>
        <v>0.46835443037974683</v>
      </c>
      <c r="L13" s="62">
        <f t="shared" ref="L13:P13" si="4">L12/L7*100%</f>
        <v>0.5</v>
      </c>
      <c r="M13" s="62">
        <f t="shared" si="4"/>
        <v>0.21014492753623187</v>
      </c>
      <c r="N13" s="62">
        <f t="shared" si="4"/>
        <v>1.0365853658536586</v>
      </c>
      <c r="O13" s="63">
        <f t="shared" si="4"/>
        <v>0.89010989010989006</v>
      </c>
      <c r="P13" s="50">
        <f t="shared" si="4"/>
        <v>0.7092696629213483</v>
      </c>
    </row>
    <row r="14" spans="1:16" ht="33.75" thickBot="1" x14ac:dyDescent="0.3">
      <c r="A14" s="115" t="s">
        <v>23</v>
      </c>
      <c r="B14" s="21" t="s">
        <v>45</v>
      </c>
      <c r="C14" s="41" t="s">
        <v>25</v>
      </c>
      <c r="D14" s="53" t="s">
        <v>25</v>
      </c>
      <c r="E14" s="53" t="s">
        <v>25</v>
      </c>
      <c r="F14" s="53" t="s">
        <v>25</v>
      </c>
      <c r="G14" s="53" t="s">
        <v>25</v>
      </c>
      <c r="H14" s="53" t="s">
        <v>25</v>
      </c>
      <c r="I14" s="53" t="s">
        <v>25</v>
      </c>
      <c r="J14" s="53" t="s">
        <v>25</v>
      </c>
      <c r="K14" s="53" t="s">
        <v>25</v>
      </c>
      <c r="L14" s="53" t="s">
        <v>25</v>
      </c>
      <c r="M14" s="53" t="s">
        <v>25</v>
      </c>
      <c r="N14" s="53" t="s">
        <v>25</v>
      </c>
      <c r="O14" s="91" t="s">
        <v>25</v>
      </c>
      <c r="P14" s="42" t="s">
        <v>25</v>
      </c>
    </row>
    <row r="15" spans="1:16" ht="11.25" customHeight="1" x14ac:dyDescent="0.25">
      <c r="A15" s="342" t="s">
        <v>26</v>
      </c>
      <c r="B15" s="109" t="s">
        <v>16</v>
      </c>
      <c r="C15" s="48">
        <f>'1 квартал 2014'!C17+'2 квартал 2014г.'!C17+'3квартал 2014'!C17</f>
        <v>86</v>
      </c>
      <c r="D15" s="362" t="s">
        <v>25</v>
      </c>
      <c r="E15" s="362" t="s">
        <v>25</v>
      </c>
      <c r="F15" s="362" t="s">
        <v>25</v>
      </c>
      <c r="G15" s="227">
        <f>'1 квартал 2014'!G17+'2 квартал 2014г.'!G17+'3квартал 2014'!G17</f>
        <v>4</v>
      </c>
      <c r="H15" s="227">
        <f>'1 квартал 2014'!H17+'2 квартал 2014г.'!H17+'3квартал 2014'!H17</f>
        <v>5</v>
      </c>
      <c r="I15" s="362" t="s">
        <v>25</v>
      </c>
      <c r="J15" s="227">
        <f>'1 квартал 2014'!J17+'2 квартал 2014г.'!J17+'3квартал 2014'!J17</f>
        <v>5</v>
      </c>
      <c r="K15" s="227">
        <f>'1 квартал 2014'!K17+'2 квартал 2014г.'!K17+'3квартал 2014'!K17</f>
        <v>1</v>
      </c>
      <c r="L15" s="362" t="s">
        <v>25</v>
      </c>
      <c r="M15" s="362" t="s">
        <v>25</v>
      </c>
      <c r="N15" s="362" t="s">
        <v>25</v>
      </c>
      <c r="O15" s="354" t="s">
        <v>25</v>
      </c>
      <c r="P15" s="43">
        <f>SUM(C15:O15)</f>
        <v>101</v>
      </c>
    </row>
    <row r="16" spans="1:16" ht="10.5" customHeight="1" thickBot="1" x14ac:dyDescent="0.3">
      <c r="A16" s="343"/>
      <c r="B16" s="111" t="s">
        <v>27</v>
      </c>
      <c r="C16" s="47">
        <f>C15/C8*100%</f>
        <v>8.2139446036294167E-2</v>
      </c>
      <c r="D16" s="363"/>
      <c r="E16" s="363"/>
      <c r="F16" s="363"/>
      <c r="G16" s="47">
        <f t="shared" ref="G16:H16" si="5">G15/G8*100%</f>
        <v>2.9411764705882353E-2</v>
      </c>
      <c r="H16" s="47">
        <f t="shared" si="5"/>
        <v>0.1388888888888889</v>
      </c>
      <c r="I16" s="363"/>
      <c r="J16" s="47">
        <f t="shared" ref="J16:K16" si="6">J15/J8*100%</f>
        <v>3.968253968253968E-2</v>
      </c>
      <c r="K16" s="47">
        <f t="shared" si="6"/>
        <v>0.16666666666666666</v>
      </c>
      <c r="L16" s="363"/>
      <c r="M16" s="363"/>
      <c r="N16" s="363"/>
      <c r="O16" s="355"/>
      <c r="P16" s="51">
        <f>P15/P8*100%</f>
        <v>4.8371647509578543E-2</v>
      </c>
    </row>
    <row r="17" spans="1:16" ht="24" customHeight="1" thickBot="1" x14ac:dyDescent="0.3">
      <c r="A17" s="115" t="s">
        <v>28</v>
      </c>
      <c r="B17" s="21" t="s">
        <v>16</v>
      </c>
      <c r="C17" s="41" t="s">
        <v>25</v>
      </c>
      <c r="D17" s="53" t="s">
        <v>25</v>
      </c>
      <c r="E17" s="53" t="s">
        <v>25</v>
      </c>
      <c r="F17" s="53" t="s">
        <v>25</v>
      </c>
      <c r="G17" s="53" t="s">
        <v>25</v>
      </c>
      <c r="H17" s="53" t="s">
        <v>25</v>
      </c>
      <c r="I17" s="53" t="s">
        <v>25</v>
      </c>
      <c r="J17" s="53" t="s">
        <v>25</v>
      </c>
      <c r="K17" s="53" t="s">
        <v>25</v>
      </c>
      <c r="L17" s="53" t="s">
        <v>25</v>
      </c>
      <c r="M17" s="53" t="s">
        <v>25</v>
      </c>
      <c r="N17" s="53" t="s">
        <v>25</v>
      </c>
      <c r="O17" s="91" t="s">
        <v>25</v>
      </c>
      <c r="P17" s="42" t="s">
        <v>25</v>
      </c>
    </row>
    <row r="18" spans="1:16" ht="17.25" thickBot="1" x14ac:dyDescent="0.3">
      <c r="A18" s="115" t="s">
        <v>30</v>
      </c>
      <c r="B18" s="21" t="s">
        <v>43</v>
      </c>
      <c r="C18" s="41" t="s">
        <v>25</v>
      </c>
      <c r="D18" s="53" t="s">
        <v>25</v>
      </c>
      <c r="E18" s="53" t="s">
        <v>25</v>
      </c>
      <c r="F18" s="53" t="s">
        <v>25</v>
      </c>
      <c r="G18" s="53" t="s">
        <v>25</v>
      </c>
      <c r="H18" s="53" t="s">
        <v>25</v>
      </c>
      <c r="I18" s="53" t="s">
        <v>25</v>
      </c>
      <c r="J18" s="53" t="s">
        <v>25</v>
      </c>
      <c r="K18" s="53" t="s">
        <v>25</v>
      </c>
      <c r="L18" s="53" t="s">
        <v>25</v>
      </c>
      <c r="M18" s="53" t="s">
        <v>25</v>
      </c>
      <c r="N18" s="53" t="s">
        <v>25</v>
      </c>
      <c r="O18" s="91" t="s">
        <v>25</v>
      </c>
      <c r="P18" s="42" t="s">
        <v>25</v>
      </c>
    </row>
    <row r="19" spans="1:16" ht="11.25" customHeight="1" x14ac:dyDescent="0.25">
      <c r="A19" s="342" t="s">
        <v>32</v>
      </c>
      <c r="B19" s="302" t="s">
        <v>46</v>
      </c>
      <c r="C19" s="356"/>
      <c r="D19" s="362"/>
      <c r="E19" s="362"/>
      <c r="F19" s="362"/>
      <c r="G19" s="362"/>
      <c r="H19" s="383"/>
      <c r="I19" s="362"/>
      <c r="J19" s="362"/>
      <c r="K19" s="362"/>
      <c r="L19" s="362"/>
      <c r="M19" s="362"/>
      <c r="N19" s="362"/>
      <c r="O19" s="354"/>
      <c r="P19" s="386"/>
    </row>
    <row r="20" spans="1:16" ht="9" customHeight="1" thickBot="1" x14ac:dyDescent="0.3">
      <c r="A20" s="343"/>
      <c r="B20" s="303"/>
      <c r="C20" s="357"/>
      <c r="D20" s="363"/>
      <c r="E20" s="363"/>
      <c r="F20" s="363"/>
      <c r="G20" s="363"/>
      <c r="H20" s="384"/>
      <c r="I20" s="363"/>
      <c r="J20" s="363"/>
      <c r="K20" s="363"/>
      <c r="L20" s="363"/>
      <c r="M20" s="363"/>
      <c r="N20" s="363"/>
      <c r="O20" s="355"/>
      <c r="P20" s="387"/>
    </row>
    <row r="21" spans="1:16" ht="11.25" customHeight="1" x14ac:dyDescent="0.25">
      <c r="A21" s="342" t="s">
        <v>33</v>
      </c>
      <c r="B21" s="109" t="s">
        <v>16</v>
      </c>
      <c r="C21" s="48">
        <f>'1 квартал 2014'!C23+'2 квартал 2014г.'!C23+'3квартал 2014'!C23</f>
        <v>183</v>
      </c>
      <c r="D21" s="227">
        <f>'1 квартал 2014'!D23+'2 квартал 2014г.'!D23+'3квартал 2014'!D23</f>
        <v>82</v>
      </c>
      <c r="E21" s="227">
        <f>'1 квартал 2014'!E23+'2 квартал 2014г.'!E23+'3квартал 2014'!E23</f>
        <v>7</v>
      </c>
      <c r="F21" s="227">
        <f>'1 квартал 2014'!F23+'2 квартал 2014г.'!F23+'3квартал 2014'!F23</f>
        <v>16</v>
      </c>
      <c r="G21" s="227">
        <f>'1 квартал 2014'!G23+'2 квартал 2014г.'!G23+'3квартал 2014'!G23</f>
        <v>61</v>
      </c>
      <c r="H21" s="227">
        <f>'1 квартал 2014'!H23+'2 квартал 2014г.'!H23+'3квартал 2014'!H23</f>
        <v>22</v>
      </c>
      <c r="I21" s="227">
        <f>'1 квартал 2014'!I23+'2 квартал 2014г.'!I23+'3квартал 2014'!I23</f>
        <v>8</v>
      </c>
      <c r="J21" s="227">
        <f>'1 квартал 2014'!J23+'2 квартал 2014г.'!J23+'3квартал 2014'!J23</f>
        <v>67</v>
      </c>
      <c r="K21" s="227">
        <f>'1 квартал 2014'!K23+'2 квартал 2014г.'!K23+'3квартал 2014'!K23</f>
        <v>10</v>
      </c>
      <c r="L21" s="227">
        <f>'1 квартал 2014'!L23+'2 квартал 2014г.'!L23+'3квартал 2014'!L23</f>
        <v>8</v>
      </c>
      <c r="M21" s="227">
        <f>'1 квартал 2014'!M23+'2 квартал 2014г.'!M23+'3квартал 2014'!M23</f>
        <v>39</v>
      </c>
      <c r="N21" s="227">
        <f>'1 квартал 2014'!N23+'2 квартал 2014г.'!N23+'3квартал 2014'!N23</f>
        <v>6</v>
      </c>
      <c r="O21" s="225">
        <f>'1 квартал 2014'!O23+'2 квартал 2014г.'!O23+'3квартал 2014'!O23</f>
        <v>5</v>
      </c>
      <c r="P21" s="43">
        <f>SUM(C21:O21)</f>
        <v>514</v>
      </c>
    </row>
    <row r="22" spans="1:16" ht="10.5" customHeight="1" thickBot="1" x14ac:dyDescent="0.3">
      <c r="A22" s="343"/>
      <c r="B22" s="111" t="s">
        <v>27</v>
      </c>
      <c r="C22" s="62">
        <f t="shared" ref="C22:J22" si="7">C21/C7*100%</f>
        <v>0.18208955223880596</v>
      </c>
      <c r="D22" s="62">
        <f t="shared" si="7"/>
        <v>0.24332344213649851</v>
      </c>
      <c r="E22" s="62">
        <f t="shared" si="7"/>
        <v>0.36842105263157893</v>
      </c>
      <c r="F22" s="62">
        <f t="shared" si="7"/>
        <v>0.5161290322580645</v>
      </c>
      <c r="G22" s="62">
        <f t="shared" si="7"/>
        <v>0.43884892086330934</v>
      </c>
      <c r="H22" s="62">
        <f t="shared" si="7"/>
        <v>0.6470588235294118</v>
      </c>
      <c r="I22" s="62">
        <f t="shared" si="7"/>
        <v>0.36363636363636365</v>
      </c>
      <c r="J22" s="62">
        <f t="shared" si="7"/>
        <v>0.53600000000000003</v>
      </c>
      <c r="K22" s="62">
        <f>K21/K7*100%</f>
        <v>0.12658227848101267</v>
      </c>
      <c r="L22" s="62">
        <f t="shared" ref="L22:P22" si="8">L21/L7*100%</f>
        <v>0.23529411764705882</v>
      </c>
      <c r="M22" s="62">
        <f t="shared" si="8"/>
        <v>0.28260869565217389</v>
      </c>
      <c r="N22" s="62">
        <f t="shared" si="8"/>
        <v>7.3170731707317069E-2</v>
      </c>
      <c r="O22" s="63">
        <f t="shared" si="8"/>
        <v>5.4945054945054944E-2</v>
      </c>
      <c r="P22" s="51">
        <f t="shared" si="8"/>
        <v>0.24063670411985019</v>
      </c>
    </row>
    <row r="23" spans="1:16" ht="11.25" customHeight="1" x14ac:dyDescent="0.25">
      <c r="A23" s="342" t="s">
        <v>34</v>
      </c>
      <c r="B23" s="109" t="s">
        <v>16</v>
      </c>
      <c r="C23" s="48">
        <f>'1 квартал 2014'!C25+'2 квартал 2014г.'!C25+'3квартал 2014'!C25</f>
        <v>822</v>
      </c>
      <c r="D23" s="227">
        <f>'1 квартал 2014'!D25+'2 квартал 2014г.'!D25+'3квартал 2014'!D25</f>
        <v>255</v>
      </c>
      <c r="E23" s="227">
        <f>'1 квартал 2014'!E25+'2 квартал 2014г.'!E25+'3квартал 2014'!E25</f>
        <v>13</v>
      </c>
      <c r="F23" s="227">
        <f>'1 квартал 2014'!F25+'2 квартал 2014г.'!F25+'3квартал 2014'!F25</f>
        <v>14</v>
      </c>
      <c r="G23" s="227">
        <f>'1 квартал 2014'!G25+'2 квартал 2014г.'!G25+'3квартал 2014'!G25</f>
        <v>78</v>
      </c>
      <c r="H23" s="227">
        <f>'1 квартал 2014'!H25+'2 квартал 2014г.'!H25+'3квартал 2014'!H25</f>
        <v>12</v>
      </c>
      <c r="I23" s="227">
        <f>'1 квартал 2014'!I25+'2 квартал 2014г.'!I25+'3квартал 2014'!I25</f>
        <v>14</v>
      </c>
      <c r="J23" s="227">
        <f>'1 квартал 2014'!J25+'2 квартал 2014г.'!J25+'3квартал 2014'!J25</f>
        <v>58</v>
      </c>
      <c r="K23" s="227">
        <f>'1 квартал 2014'!K25+'2 квартал 2014г.'!K25+'3квартал 2014'!K25</f>
        <v>67</v>
      </c>
      <c r="L23" s="227">
        <f>'1 квартал 2014'!L25+'2 квартал 2014г.'!L25+'3квартал 2014'!L25</f>
        <v>26</v>
      </c>
      <c r="M23" s="227">
        <f>'1 квартал 2014'!M25+'2 квартал 2014г.'!M25+'3квартал 2014'!M25</f>
        <v>99</v>
      </c>
      <c r="N23" s="227">
        <f>'1 квартал 2014'!N25+'2 квартал 2014г.'!N25+'3квартал 2014'!N25</f>
        <v>75</v>
      </c>
      <c r="O23" s="225">
        <f>'1 квартал 2014'!O25+'2 квартал 2014г.'!O25+'3квартал 2014'!O25</f>
        <v>84</v>
      </c>
      <c r="P23" s="43">
        <f>SUM(C23:O23)</f>
        <v>1617</v>
      </c>
    </row>
    <row r="24" spans="1:16" ht="11.25" customHeight="1" thickBot="1" x14ac:dyDescent="0.3">
      <c r="A24" s="343"/>
      <c r="B24" s="111" t="s">
        <v>27</v>
      </c>
      <c r="C24" s="49">
        <f t="shared" ref="C24:N24" si="9">C23/C7*100%</f>
        <v>0.81791044776119404</v>
      </c>
      <c r="D24" s="63">
        <f t="shared" si="9"/>
        <v>0.75667655786350152</v>
      </c>
      <c r="E24" s="63">
        <f t="shared" si="9"/>
        <v>0.68421052631578949</v>
      </c>
      <c r="F24" s="63">
        <f t="shared" si="9"/>
        <v>0.45161290322580644</v>
      </c>
      <c r="G24" s="63">
        <f t="shared" si="9"/>
        <v>0.5611510791366906</v>
      </c>
      <c r="H24" s="63">
        <f t="shared" si="9"/>
        <v>0.35294117647058826</v>
      </c>
      <c r="I24" s="63">
        <f t="shared" si="9"/>
        <v>0.63636363636363635</v>
      </c>
      <c r="J24" s="63">
        <f t="shared" si="9"/>
        <v>0.46400000000000002</v>
      </c>
      <c r="K24" s="63">
        <f t="shared" si="9"/>
        <v>0.84810126582278478</v>
      </c>
      <c r="L24" s="63">
        <f t="shared" si="9"/>
        <v>0.76470588235294112</v>
      </c>
      <c r="M24" s="63">
        <f t="shared" si="9"/>
        <v>0.71739130434782605</v>
      </c>
      <c r="N24" s="63">
        <f t="shared" si="9"/>
        <v>0.91463414634146345</v>
      </c>
      <c r="O24" s="63">
        <f>O23/O7*100%</f>
        <v>0.92307692307692313</v>
      </c>
      <c r="P24" s="51">
        <f>P23/P7*100%</f>
        <v>0.7570224719101124</v>
      </c>
    </row>
    <row r="25" spans="1:16" ht="9.75" customHeight="1" x14ac:dyDescent="0.25">
      <c r="A25" s="342" t="s">
        <v>35</v>
      </c>
      <c r="B25" s="107" t="s">
        <v>16</v>
      </c>
      <c r="C25" s="356" t="s">
        <v>25</v>
      </c>
      <c r="D25" s="362" t="s">
        <v>25</v>
      </c>
      <c r="E25" s="362" t="s">
        <v>25</v>
      </c>
      <c r="F25" s="225">
        <f>'1 квартал 2014'!F27+'2 квартал 2014г.'!F27+'3квартал 2014'!F27</f>
        <v>1</v>
      </c>
      <c r="G25" s="362" t="s">
        <v>25</v>
      </c>
      <c r="H25" s="362" t="s">
        <v>25</v>
      </c>
      <c r="I25" s="362" t="s">
        <v>25</v>
      </c>
      <c r="J25" s="362" t="s">
        <v>25</v>
      </c>
      <c r="K25" s="225">
        <f>'1 квартал 2014'!K27+'2 квартал 2014г.'!K27+'3квартал 2014'!K27</f>
        <v>2</v>
      </c>
      <c r="L25" s="362" t="s">
        <v>25</v>
      </c>
      <c r="M25" s="362" t="s">
        <v>25</v>
      </c>
      <c r="N25" s="225">
        <f>'1 квартал 2014'!N27+'2 квартал 2014г.'!N27+'3квартал 2014'!N27</f>
        <v>1</v>
      </c>
      <c r="O25" s="225">
        <f>'1 квартал 2014'!O27+'2 квартал 2014г.'!O27+'3квартал 2014'!O27</f>
        <v>2</v>
      </c>
      <c r="P25" s="43">
        <f>SUM(C25:O25)</f>
        <v>6</v>
      </c>
    </row>
    <row r="26" spans="1:16" ht="12" customHeight="1" thickBot="1" x14ac:dyDescent="0.3">
      <c r="A26" s="343"/>
      <c r="B26" s="108" t="s">
        <v>27</v>
      </c>
      <c r="C26" s="376"/>
      <c r="D26" s="385"/>
      <c r="E26" s="385"/>
      <c r="F26" s="94">
        <f t="shared" ref="F26" si="10">F25/F7*100%</f>
        <v>3.2258064516129031E-2</v>
      </c>
      <c r="G26" s="385"/>
      <c r="H26" s="385"/>
      <c r="I26" s="385"/>
      <c r="J26" s="385"/>
      <c r="K26" s="94">
        <f t="shared" ref="K26" si="11">K25/K7*100%</f>
        <v>2.5316455696202531E-2</v>
      </c>
      <c r="L26" s="385"/>
      <c r="M26" s="385"/>
      <c r="N26" s="93">
        <f t="shared" ref="N26:P26" si="12">N25/N7*100%</f>
        <v>1.2195121951219513E-2</v>
      </c>
      <c r="O26" s="94">
        <f t="shared" si="12"/>
        <v>2.197802197802198E-2</v>
      </c>
      <c r="P26" s="51">
        <f t="shared" si="12"/>
        <v>2.8089887640449437E-3</v>
      </c>
    </row>
    <row r="27" spans="1:16" ht="12" customHeight="1" thickBot="1" x14ac:dyDescent="0.3">
      <c r="A27" s="115" t="s">
        <v>36</v>
      </c>
      <c r="B27" s="21" t="s">
        <v>16</v>
      </c>
      <c r="C27" s="41">
        <f>'1 квартал 2014'!C29+'2 квартал 2014г.'!C29+'3квартал 2014'!C29</f>
        <v>191</v>
      </c>
      <c r="D27" s="53">
        <v>19</v>
      </c>
      <c r="E27" s="53">
        <v>6</v>
      </c>
      <c r="F27" s="53">
        <v>0</v>
      </c>
      <c r="G27" s="53">
        <v>10</v>
      </c>
      <c r="H27" s="53">
        <v>2</v>
      </c>
      <c r="I27" s="53">
        <v>0</v>
      </c>
      <c r="J27" s="53">
        <v>8</v>
      </c>
      <c r="K27" s="53">
        <v>8</v>
      </c>
      <c r="L27" s="53">
        <v>5</v>
      </c>
      <c r="M27" s="53">
        <v>3</v>
      </c>
      <c r="N27" s="53">
        <v>5</v>
      </c>
      <c r="O27" s="91">
        <v>4</v>
      </c>
      <c r="P27" s="42">
        <f>SUM(C27:O27)</f>
        <v>261</v>
      </c>
    </row>
    <row r="28" spans="1:16" ht="27" customHeight="1" thickBot="1" x14ac:dyDescent="0.3">
      <c r="A28" s="115" t="s">
        <v>37</v>
      </c>
      <c r="B28" s="21" t="s">
        <v>16</v>
      </c>
      <c r="C28" s="41">
        <f>'1 квартал 2014'!C30+'2 квартал 2014г.'!C30+'3квартал 2014'!C30</f>
        <v>847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f>'1 квартал 2014'!K30+'2 квартал 2014г.'!K30+'3квартал 2014'!K30</f>
        <v>87</v>
      </c>
      <c r="L28" s="53">
        <v>0</v>
      </c>
      <c r="M28" s="53">
        <v>0</v>
      </c>
      <c r="N28" s="53">
        <f>'1 квартал 2014'!N30+'2 квартал 2014г.'!N30+'3квартал 2014'!N30</f>
        <v>44</v>
      </c>
      <c r="O28" s="91">
        <v>0</v>
      </c>
      <c r="P28" s="42">
        <f>SUM(C28:O28)</f>
        <v>978</v>
      </c>
    </row>
    <row r="29" spans="1:16" ht="33.75" thickBot="1" x14ac:dyDescent="0.3">
      <c r="A29" s="114" t="s">
        <v>38</v>
      </c>
      <c r="B29" s="107" t="s">
        <v>16</v>
      </c>
      <c r="C29" s="228">
        <f>'1 квартал 2014'!C31+'2 квартал 2014г.'!C31+'3квартал 2014'!C31</f>
        <v>145</v>
      </c>
      <c r="D29" s="227">
        <f>'1 квартал 2014'!D31+'2 квартал 2014г.'!D31+'3квартал 2014'!D31</f>
        <v>107</v>
      </c>
      <c r="E29" s="227">
        <f>'1 квартал 2014'!E31+'2 квартал 2014г.'!E31+'3квартал 2014'!E31</f>
        <v>89</v>
      </c>
      <c r="F29" s="227">
        <f>'1 квартал 2014'!F31+'2 квартал 2014г.'!F31+'3квартал 2014'!F31</f>
        <v>66</v>
      </c>
      <c r="G29" s="227">
        <f>'1 квартал 2014'!G31+'2 квартал 2014г.'!G31+'3квартал 2014'!G31</f>
        <v>45</v>
      </c>
      <c r="H29" s="227">
        <f>'1 квартал 2014'!H31+'2 квартал 2014г.'!H31+'3квартал 2014'!H31</f>
        <v>188</v>
      </c>
      <c r="I29" s="227">
        <f>'1 квартал 2014'!I31+'2 квартал 2014г.'!I31+'3квартал 2014'!I31</f>
        <v>73</v>
      </c>
      <c r="J29" s="227">
        <f>'1 квартал 2014'!J31+'2 квартал 2014г.'!J31+'3квартал 2014'!J31</f>
        <v>33</v>
      </c>
      <c r="K29" s="227">
        <f>'1 квартал 2014'!K31+'2 квартал 2014г.'!K31+'3квартал 2014'!K31</f>
        <v>16</v>
      </c>
      <c r="L29" s="227">
        <f>'1 квартал 2014'!L31+'2 квартал 2014г.'!L31+'3квартал 2014'!L31</f>
        <v>82</v>
      </c>
      <c r="M29" s="227">
        <f>'1 квартал 2014'!M31+'2 квартал 2014г.'!M31+'3квартал 2014'!M31</f>
        <v>486</v>
      </c>
      <c r="N29" s="227">
        <f>'1 квартал 2014'!N31+'2 квартал 2014г.'!N31+'3квартал 2014'!N31</f>
        <v>69</v>
      </c>
      <c r="O29" s="225">
        <f>'1 квартал 2014'!O31+'2 квартал 2014г.'!O31+'3квартал 2014'!O31</f>
        <v>44</v>
      </c>
      <c r="P29" s="42">
        <f>SUM(C29:O29)</f>
        <v>1443</v>
      </c>
    </row>
    <row r="30" spans="1:16" ht="10.5" customHeight="1" thickBot="1" x14ac:dyDescent="0.3">
      <c r="A30" s="84" t="s">
        <v>39</v>
      </c>
      <c r="B30" s="52"/>
      <c r="C30" s="41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91"/>
      <c r="P30" s="42"/>
    </row>
    <row r="31" spans="1:16" ht="25.5" thickBot="1" x14ac:dyDescent="0.3">
      <c r="A31" s="115" t="s">
        <v>40</v>
      </c>
      <c r="B31" s="21" t="s">
        <v>16</v>
      </c>
      <c r="C31" s="64">
        <f>'1 квартал 2014'!C33+'2 квартал 2014г.'!C33+'3квартал 2014'!C33</f>
        <v>46</v>
      </c>
      <c r="D31" s="224">
        <f>'1 квартал 2014'!D33+'2 квартал 2014г.'!D33+'3квартал 2014'!D33</f>
        <v>107</v>
      </c>
      <c r="E31" s="224">
        <f>'1 квартал 2014'!E33+'2 квартал 2014г.'!E33+'3квартал 2014'!E33</f>
        <v>89</v>
      </c>
      <c r="F31" s="224">
        <f>'1 квартал 2014'!F33+'2 квартал 2014г.'!F33+'3квартал 2014'!F33</f>
        <v>40</v>
      </c>
      <c r="G31" s="224">
        <f>'1 квартал 2014'!G33+'2 квартал 2014г.'!G33+'3квартал 2014'!G33</f>
        <v>42</v>
      </c>
      <c r="H31" s="224">
        <f>'1 квартал 2014'!H33+'2 квартал 2014г.'!H33+'3квартал 2014'!H33</f>
        <v>127</v>
      </c>
      <c r="I31" s="224">
        <f>'1 квартал 2014'!I33+'2 квартал 2014г.'!I33+'3квартал 2014'!I33</f>
        <v>67</v>
      </c>
      <c r="J31" s="224">
        <f>'1 квартал 2014'!J33+'2 квартал 2014г.'!J33+'3квартал 2014'!J33</f>
        <v>33</v>
      </c>
      <c r="K31" s="224">
        <f>'1 квартал 2014'!K33+'2 квартал 2014г.'!K33+'3квартал 2014'!K33</f>
        <v>16</v>
      </c>
      <c r="L31" s="224">
        <f>'1 квартал 2014'!L33+'2 квартал 2014г.'!L33+'3квартал 2014'!L33</f>
        <v>60</v>
      </c>
      <c r="M31" s="224">
        <f>'1 квартал 2014'!M33+'2 квартал 2014г.'!M33+'3квартал 2014'!M33</f>
        <v>220</v>
      </c>
      <c r="N31" s="224">
        <f>'1 квартал 2014'!N33+'2 квартал 2014г.'!N33+'3квартал 2014'!N33</f>
        <v>69</v>
      </c>
      <c r="O31" s="98">
        <f>'1 квартал 2014'!O33+'2 квартал 2014г.'!O33+'3квартал 2014'!O33</f>
        <v>44</v>
      </c>
      <c r="P31" s="42">
        <f>SUM(C31:O31)</f>
        <v>960</v>
      </c>
    </row>
    <row r="32" spans="1:16" ht="24.75" customHeight="1" thickBot="1" x14ac:dyDescent="0.3">
      <c r="A32" s="115" t="s">
        <v>41</v>
      </c>
      <c r="B32" s="21" t="s">
        <v>16</v>
      </c>
      <c r="C32" s="41">
        <f>'1 квартал 2014'!C34+'2 квартал 2014г.'!C34+'3квартал 2014'!C34</f>
        <v>144</v>
      </c>
      <c r="D32" s="53">
        <f>'1 квартал 2014'!D34+'2 квартал 2014г.'!D34+'3квартал 2014'!D34</f>
        <v>21</v>
      </c>
      <c r="E32" s="53">
        <v>0</v>
      </c>
      <c r="F32" s="53">
        <f>'1 квартал 2014'!F34+'2 квартал 2014г.'!F34+'3квартал 2014'!F34</f>
        <v>3</v>
      </c>
      <c r="G32" s="53">
        <f>'1 квартал 2014'!G34+'2 квартал 2014г.'!G34+'3квартал 2014'!G34</f>
        <v>14</v>
      </c>
      <c r="H32" s="53">
        <v>0</v>
      </c>
      <c r="I32" s="53">
        <v>0</v>
      </c>
      <c r="J32" s="53">
        <v>0</v>
      </c>
      <c r="K32" s="53">
        <f>'1 квартал 2014'!K34+'2 квартал 2014г.'!K34+'3квартал 2014'!K34</f>
        <v>3</v>
      </c>
      <c r="L32" s="53">
        <v>0</v>
      </c>
      <c r="M32" s="53">
        <v>0</v>
      </c>
      <c r="N32" s="53">
        <f>'1 квартал 2014'!N34+'2 квартал 2014г.'!N34+'3квартал 2014'!N34</f>
        <v>13</v>
      </c>
      <c r="O32" s="91">
        <f>'1 квартал 2014'!O34+'2 квартал 2014г.'!O34+'3квартал 2014'!O34</f>
        <v>7</v>
      </c>
      <c r="P32" s="42">
        <f>SUM(C32:O32)</f>
        <v>205</v>
      </c>
    </row>
  </sheetData>
  <mergeCells count="58">
    <mergeCell ref="A1:P1"/>
    <mergeCell ref="A2:P2"/>
    <mergeCell ref="A3:P3"/>
    <mergeCell ref="A4:A5"/>
    <mergeCell ref="B4:B5"/>
    <mergeCell ref="C4:C5"/>
    <mergeCell ref="D4:D5"/>
    <mergeCell ref="E4:E5"/>
    <mergeCell ref="F4:F5"/>
    <mergeCell ref="G4:G5"/>
    <mergeCell ref="N4:N5"/>
    <mergeCell ref="O4:O5"/>
    <mergeCell ref="P4:P5"/>
    <mergeCell ref="K4:K5"/>
    <mergeCell ref="L4:L5"/>
    <mergeCell ref="M4:M5"/>
    <mergeCell ref="A10:A11"/>
    <mergeCell ref="A12:A13"/>
    <mergeCell ref="H4:H5"/>
    <mergeCell ref="I4:I5"/>
    <mergeCell ref="J4:J5"/>
    <mergeCell ref="L15:L16"/>
    <mergeCell ref="M15:M16"/>
    <mergeCell ref="N15:N16"/>
    <mergeCell ref="O15:O16"/>
    <mergeCell ref="A19:A20"/>
    <mergeCell ref="B19:B20"/>
    <mergeCell ref="C19:C20"/>
    <mergeCell ref="D19:D20"/>
    <mergeCell ref="E19:E20"/>
    <mergeCell ref="F19:F20"/>
    <mergeCell ref="A15:A16"/>
    <mergeCell ref="D15:D16"/>
    <mergeCell ref="E15:E16"/>
    <mergeCell ref="F15:F16"/>
    <mergeCell ref="I15:I16"/>
    <mergeCell ref="M19:M20"/>
    <mergeCell ref="A23:A24"/>
    <mergeCell ref="G19:G20"/>
    <mergeCell ref="H19:H20"/>
    <mergeCell ref="I19:I20"/>
    <mergeCell ref="J19:J20"/>
    <mergeCell ref="N19:N20"/>
    <mergeCell ref="O19:O20"/>
    <mergeCell ref="P19:P20"/>
    <mergeCell ref="A21:A22"/>
    <mergeCell ref="K19:K20"/>
    <mergeCell ref="L19:L20"/>
    <mergeCell ref="I25:I26"/>
    <mergeCell ref="J25:J26"/>
    <mergeCell ref="L25:L26"/>
    <mergeCell ref="M25:M26"/>
    <mergeCell ref="A25:A26"/>
    <mergeCell ref="C25:C26"/>
    <mergeCell ref="D25:D26"/>
    <mergeCell ref="E25:E26"/>
    <mergeCell ref="G25:G26"/>
    <mergeCell ref="H25:H26"/>
  </mergeCells>
  <pageMargins left="0.19685039370078741" right="0" top="0" bottom="0" header="0" footer="0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4"/>
  <sheetViews>
    <sheetView topLeftCell="A25" zoomScale="150" zoomScaleNormal="150" workbookViewId="0">
      <selection activeCell="C9" sqref="C9"/>
    </sheetView>
  </sheetViews>
  <sheetFormatPr defaultRowHeight="15" x14ac:dyDescent="0.25"/>
  <cols>
    <col min="2" max="2" width="2.7109375" customWidth="1"/>
  </cols>
  <sheetData>
    <row r="1" spans="1:16" ht="15.75" x14ac:dyDescent="0.25">
      <c r="A1" s="304" t="s">
        <v>0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</row>
    <row r="2" spans="1:16" ht="15.75" x14ac:dyDescent="0.25">
      <c r="A2" s="304" t="s">
        <v>1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</row>
    <row r="3" spans="1:16" ht="16.5" thickBot="1" x14ac:dyDescent="0.3">
      <c r="A3" s="304" t="s">
        <v>75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</row>
    <row r="4" spans="1:16" x14ac:dyDescent="0.25">
      <c r="A4" s="305"/>
      <c r="B4" s="308"/>
      <c r="C4" s="324" t="s">
        <v>48</v>
      </c>
      <c r="D4" s="326" t="s">
        <v>2</v>
      </c>
      <c r="E4" s="328" t="s">
        <v>3</v>
      </c>
      <c r="F4" s="330" t="s">
        <v>4</v>
      </c>
      <c r="G4" s="332" t="s">
        <v>5</v>
      </c>
      <c r="H4" s="344" t="s">
        <v>6</v>
      </c>
      <c r="I4" s="328" t="s">
        <v>7</v>
      </c>
      <c r="J4" s="346" t="s">
        <v>8</v>
      </c>
      <c r="K4" s="330" t="s">
        <v>9</v>
      </c>
      <c r="L4" s="336" t="s">
        <v>10</v>
      </c>
      <c r="M4" s="338" t="s">
        <v>11</v>
      </c>
      <c r="N4" s="334" t="s">
        <v>12</v>
      </c>
      <c r="O4" s="330" t="s">
        <v>13</v>
      </c>
      <c r="P4" s="311" t="s">
        <v>14</v>
      </c>
    </row>
    <row r="5" spans="1:16" ht="15.75" thickBot="1" x14ac:dyDescent="0.3">
      <c r="A5" s="306"/>
      <c r="B5" s="309"/>
      <c r="C5" s="325"/>
      <c r="D5" s="327"/>
      <c r="E5" s="329"/>
      <c r="F5" s="331"/>
      <c r="G5" s="333"/>
      <c r="H5" s="345"/>
      <c r="I5" s="329"/>
      <c r="J5" s="347"/>
      <c r="K5" s="331"/>
      <c r="L5" s="337"/>
      <c r="M5" s="339"/>
      <c r="N5" s="335"/>
      <c r="O5" s="331"/>
      <c r="P5" s="312"/>
    </row>
    <row r="6" spans="1:16" ht="42.75" thickBot="1" x14ac:dyDescent="0.3">
      <c r="A6" s="133" t="s">
        <v>76</v>
      </c>
      <c r="B6" s="46" t="s">
        <v>16</v>
      </c>
      <c r="C6" s="41">
        <v>347</v>
      </c>
      <c r="D6" s="146">
        <v>104</v>
      </c>
      <c r="E6" s="40">
        <v>6</v>
      </c>
      <c r="F6" s="53">
        <v>9</v>
      </c>
      <c r="G6" s="161">
        <v>32</v>
      </c>
      <c r="H6" s="216">
        <v>10</v>
      </c>
      <c r="I6" s="40">
        <v>7</v>
      </c>
      <c r="J6" s="156">
        <v>35</v>
      </c>
      <c r="K6" s="53">
        <v>24</v>
      </c>
      <c r="L6" s="180">
        <v>7</v>
      </c>
      <c r="M6" s="193">
        <v>36</v>
      </c>
      <c r="N6" s="203">
        <v>31</v>
      </c>
      <c r="O6" s="53">
        <v>14</v>
      </c>
      <c r="P6" s="24">
        <f>SUM(C6:O6)</f>
        <v>662</v>
      </c>
    </row>
    <row r="7" spans="1:16" ht="31.5" x14ac:dyDescent="0.25">
      <c r="A7" s="134" t="s">
        <v>77</v>
      </c>
      <c r="B7" s="44" t="s">
        <v>16</v>
      </c>
      <c r="C7" s="95">
        <f t="shared" ref="C7:O7" si="0">C6-C29</f>
        <v>279</v>
      </c>
      <c r="D7" s="171">
        <f t="shared" si="0"/>
        <v>90</v>
      </c>
      <c r="E7" s="135">
        <f t="shared" si="0"/>
        <v>5</v>
      </c>
      <c r="F7" s="95">
        <f t="shared" si="0"/>
        <v>9</v>
      </c>
      <c r="G7" s="162">
        <f t="shared" si="0"/>
        <v>18</v>
      </c>
      <c r="H7" s="219">
        <f t="shared" si="0"/>
        <v>7</v>
      </c>
      <c r="I7" s="135">
        <f t="shared" si="0"/>
        <v>3</v>
      </c>
      <c r="J7" s="159">
        <f t="shared" si="0"/>
        <v>30</v>
      </c>
      <c r="K7" s="95">
        <f t="shared" si="0"/>
        <v>20</v>
      </c>
      <c r="L7" s="182">
        <f t="shared" si="0"/>
        <v>7</v>
      </c>
      <c r="M7" s="195">
        <f t="shared" si="0"/>
        <v>35</v>
      </c>
      <c r="N7" s="207">
        <f t="shared" si="0"/>
        <v>30</v>
      </c>
      <c r="O7" s="95">
        <f t="shared" si="0"/>
        <v>11</v>
      </c>
      <c r="P7" s="136">
        <f t="shared" ref="P7:P10" si="1">SUM(C7:O7)</f>
        <v>544</v>
      </c>
    </row>
    <row r="8" spans="1:16" ht="42.75" thickBot="1" x14ac:dyDescent="0.3">
      <c r="A8" s="134" t="s">
        <v>78</v>
      </c>
      <c r="B8" s="44" t="s">
        <v>16</v>
      </c>
      <c r="C8" s="95">
        <v>29</v>
      </c>
      <c r="D8" s="171">
        <v>26</v>
      </c>
      <c r="E8" s="135">
        <v>0</v>
      </c>
      <c r="F8" s="95">
        <v>0</v>
      </c>
      <c r="G8" s="162">
        <v>13</v>
      </c>
      <c r="H8" s="219">
        <v>3</v>
      </c>
      <c r="I8" s="135">
        <v>1</v>
      </c>
      <c r="J8" s="159">
        <v>7</v>
      </c>
      <c r="K8" s="95">
        <v>0</v>
      </c>
      <c r="L8" s="182">
        <v>0</v>
      </c>
      <c r="M8" s="195">
        <v>4</v>
      </c>
      <c r="N8" s="207">
        <v>4</v>
      </c>
      <c r="O8" s="95">
        <v>8</v>
      </c>
      <c r="P8" s="136">
        <f>SUM(C8:O8)</f>
        <v>95</v>
      </c>
    </row>
    <row r="9" spans="1:16" ht="53.25" thickBot="1" x14ac:dyDescent="0.3">
      <c r="A9" s="137" t="s">
        <v>47</v>
      </c>
      <c r="B9" s="46" t="s">
        <v>16</v>
      </c>
      <c r="C9" s="54">
        <f>C7+C8</f>
        <v>308</v>
      </c>
      <c r="D9" s="172">
        <f t="shared" ref="D9:P9" si="2">D7+D8</f>
        <v>116</v>
      </c>
      <c r="E9" s="138">
        <f t="shared" si="2"/>
        <v>5</v>
      </c>
      <c r="F9" s="55">
        <f t="shared" si="2"/>
        <v>9</v>
      </c>
      <c r="G9" s="163">
        <f t="shared" si="2"/>
        <v>31</v>
      </c>
      <c r="H9" s="220">
        <f t="shared" si="2"/>
        <v>10</v>
      </c>
      <c r="I9" s="138">
        <f t="shared" si="2"/>
        <v>4</v>
      </c>
      <c r="J9" s="160">
        <f>J7+J8</f>
        <v>37</v>
      </c>
      <c r="K9" s="55">
        <f t="shared" si="2"/>
        <v>20</v>
      </c>
      <c r="L9" s="183">
        <f t="shared" si="2"/>
        <v>7</v>
      </c>
      <c r="M9" s="196">
        <f t="shared" si="2"/>
        <v>39</v>
      </c>
      <c r="N9" s="208">
        <f t="shared" si="2"/>
        <v>34</v>
      </c>
      <c r="O9" s="96">
        <f t="shared" si="2"/>
        <v>19</v>
      </c>
      <c r="P9" s="27">
        <f t="shared" si="2"/>
        <v>639</v>
      </c>
    </row>
    <row r="10" spans="1:16" ht="22.5" x14ac:dyDescent="0.25">
      <c r="A10" s="139" t="s">
        <v>18</v>
      </c>
      <c r="B10" s="110" t="s">
        <v>16</v>
      </c>
      <c r="C10" s="56">
        <v>347</v>
      </c>
      <c r="D10" s="141">
        <v>104</v>
      </c>
      <c r="E10" s="125">
        <v>6</v>
      </c>
      <c r="F10" s="57">
        <v>1</v>
      </c>
      <c r="G10" s="164">
        <v>32</v>
      </c>
      <c r="H10" s="210">
        <v>10</v>
      </c>
      <c r="I10" s="125">
        <v>7</v>
      </c>
      <c r="J10" s="150">
        <v>35</v>
      </c>
      <c r="K10" s="57">
        <v>1</v>
      </c>
      <c r="L10" s="175">
        <v>7</v>
      </c>
      <c r="M10" s="187">
        <v>36</v>
      </c>
      <c r="N10" s="198">
        <v>31</v>
      </c>
      <c r="O10" s="97">
        <v>14</v>
      </c>
      <c r="P10" s="36">
        <f t="shared" si="1"/>
        <v>631</v>
      </c>
    </row>
    <row r="11" spans="1:16" ht="15.75" thickBot="1" x14ac:dyDescent="0.3">
      <c r="A11" s="137"/>
      <c r="B11" s="111" t="s">
        <v>27</v>
      </c>
      <c r="C11" s="58">
        <f>C10/C6*100%</f>
        <v>1</v>
      </c>
      <c r="D11" s="142">
        <f t="shared" ref="D11:P11" si="3">D10/D6*100%</f>
        <v>1</v>
      </c>
      <c r="E11" s="126">
        <f t="shared" si="3"/>
        <v>1</v>
      </c>
      <c r="F11" s="59">
        <f t="shared" si="3"/>
        <v>0.1111111111111111</v>
      </c>
      <c r="G11" s="165">
        <f t="shared" si="3"/>
        <v>1</v>
      </c>
      <c r="H11" s="211">
        <f t="shared" si="3"/>
        <v>1</v>
      </c>
      <c r="I11" s="126">
        <f t="shared" si="3"/>
        <v>1</v>
      </c>
      <c r="J11" s="151">
        <f t="shared" si="3"/>
        <v>1</v>
      </c>
      <c r="K11" s="59">
        <f t="shared" si="3"/>
        <v>4.1666666666666664E-2</v>
      </c>
      <c r="L11" s="176">
        <f t="shared" si="3"/>
        <v>1</v>
      </c>
      <c r="M11" s="188">
        <f t="shared" si="3"/>
        <v>1</v>
      </c>
      <c r="N11" s="199">
        <f t="shared" si="3"/>
        <v>1</v>
      </c>
      <c r="O11" s="90">
        <f t="shared" si="3"/>
        <v>1</v>
      </c>
      <c r="P11" s="28">
        <f t="shared" si="3"/>
        <v>0.95317220543806647</v>
      </c>
    </row>
    <row r="12" spans="1:16" ht="22.5" x14ac:dyDescent="0.25">
      <c r="A12" s="390" t="s">
        <v>19</v>
      </c>
      <c r="B12" s="35" t="s">
        <v>16</v>
      </c>
      <c r="C12" s="117">
        <v>203</v>
      </c>
      <c r="D12" s="143">
        <v>68</v>
      </c>
      <c r="E12" s="127">
        <v>2</v>
      </c>
      <c r="F12" s="60"/>
      <c r="G12" s="166">
        <v>13</v>
      </c>
      <c r="H12" s="212"/>
      <c r="I12" s="148"/>
      <c r="J12" s="152">
        <v>11</v>
      </c>
      <c r="K12" s="113">
        <v>1</v>
      </c>
      <c r="L12" s="184"/>
      <c r="M12" s="189">
        <v>16</v>
      </c>
      <c r="N12" s="200">
        <v>14</v>
      </c>
      <c r="O12" s="116">
        <v>0</v>
      </c>
      <c r="P12" s="106">
        <f>SUM(C12:O12)</f>
        <v>328</v>
      </c>
    </row>
    <row r="13" spans="1:16" ht="15.75" thickBot="1" x14ac:dyDescent="0.3">
      <c r="A13" s="391"/>
      <c r="B13" s="108" t="s">
        <v>27</v>
      </c>
      <c r="C13" s="61">
        <f>C12/C12*100%</f>
        <v>1</v>
      </c>
      <c r="D13" s="144">
        <f t="shared" ref="D13:P13" si="4">D12/D12*100%</f>
        <v>1</v>
      </c>
      <c r="E13" s="128">
        <f t="shared" si="4"/>
        <v>1</v>
      </c>
      <c r="F13" s="61"/>
      <c r="G13" s="167">
        <f t="shared" si="4"/>
        <v>1</v>
      </c>
      <c r="H13" s="213"/>
      <c r="I13" s="128"/>
      <c r="J13" s="153">
        <f t="shared" si="4"/>
        <v>1</v>
      </c>
      <c r="K13" s="61">
        <f t="shared" si="4"/>
        <v>1</v>
      </c>
      <c r="L13" s="177"/>
      <c r="M13" s="190">
        <f t="shared" si="4"/>
        <v>1</v>
      </c>
      <c r="N13" s="201">
        <f t="shared" si="4"/>
        <v>1</v>
      </c>
      <c r="O13" s="61"/>
      <c r="P13" s="61">
        <f t="shared" si="4"/>
        <v>1</v>
      </c>
    </row>
    <row r="14" spans="1:16" ht="23.25" thickBot="1" x14ac:dyDescent="0.3">
      <c r="A14" s="388" t="s">
        <v>21</v>
      </c>
      <c r="B14" s="109" t="s">
        <v>16</v>
      </c>
      <c r="C14" s="48">
        <v>239</v>
      </c>
      <c r="D14" s="143">
        <v>106</v>
      </c>
      <c r="E14" s="129">
        <v>4</v>
      </c>
      <c r="F14" s="113">
        <v>4</v>
      </c>
      <c r="G14" s="166">
        <v>12</v>
      </c>
      <c r="H14" s="214">
        <v>5</v>
      </c>
      <c r="I14" s="131">
        <v>2</v>
      </c>
      <c r="J14" s="154">
        <v>25</v>
      </c>
      <c r="K14" s="113">
        <v>10</v>
      </c>
      <c r="L14" s="178">
        <v>3</v>
      </c>
      <c r="M14" s="191">
        <v>9</v>
      </c>
      <c r="N14" s="200">
        <v>34</v>
      </c>
      <c r="O14" s="116">
        <v>14</v>
      </c>
      <c r="P14" s="42">
        <f>SUM(C14:O14)</f>
        <v>467</v>
      </c>
    </row>
    <row r="15" spans="1:16" ht="15.75" thickBot="1" x14ac:dyDescent="0.3">
      <c r="A15" s="389"/>
      <c r="B15" s="111" t="s">
        <v>27</v>
      </c>
      <c r="C15" s="47">
        <f t="shared" ref="C15:J15" si="5">C14/C9*100%</f>
        <v>0.77597402597402598</v>
      </c>
      <c r="D15" s="145">
        <f t="shared" si="5"/>
        <v>0.91379310344827591</v>
      </c>
      <c r="E15" s="130">
        <f t="shared" si="5"/>
        <v>0.8</v>
      </c>
      <c r="F15" s="62">
        <f t="shared" si="5"/>
        <v>0.44444444444444442</v>
      </c>
      <c r="G15" s="168">
        <f t="shared" si="5"/>
        <v>0.38709677419354838</v>
      </c>
      <c r="H15" s="215">
        <f t="shared" si="5"/>
        <v>0.5</v>
      </c>
      <c r="I15" s="130">
        <f t="shared" si="5"/>
        <v>0.5</v>
      </c>
      <c r="J15" s="155">
        <f t="shared" si="5"/>
        <v>0.67567567567567566</v>
      </c>
      <c r="K15" s="62">
        <f>K14/K9*100%</f>
        <v>0.5</v>
      </c>
      <c r="L15" s="179">
        <f t="shared" ref="L15:P15" si="6">L14/L9*100%</f>
        <v>0.42857142857142855</v>
      </c>
      <c r="M15" s="192">
        <f t="shared" si="6"/>
        <v>0.23076923076923078</v>
      </c>
      <c r="N15" s="202">
        <f t="shared" si="6"/>
        <v>1</v>
      </c>
      <c r="O15" s="63">
        <f t="shared" si="6"/>
        <v>0.73684210526315785</v>
      </c>
      <c r="P15" s="50">
        <f t="shared" si="6"/>
        <v>0.73082942097026604</v>
      </c>
    </row>
    <row r="16" spans="1:16" ht="45.75" thickBot="1" x14ac:dyDescent="0.3">
      <c r="A16" s="137" t="s">
        <v>23</v>
      </c>
      <c r="B16" s="21" t="s">
        <v>45</v>
      </c>
      <c r="C16" s="41" t="s">
        <v>25</v>
      </c>
      <c r="D16" s="146" t="s">
        <v>25</v>
      </c>
      <c r="E16" s="40" t="s">
        <v>25</v>
      </c>
      <c r="F16" s="53" t="s">
        <v>25</v>
      </c>
      <c r="G16" s="161" t="s">
        <v>25</v>
      </c>
      <c r="H16" s="216" t="s">
        <v>25</v>
      </c>
      <c r="I16" s="40" t="s">
        <v>25</v>
      </c>
      <c r="J16" s="156" t="s">
        <v>25</v>
      </c>
      <c r="K16" s="53" t="s">
        <v>25</v>
      </c>
      <c r="L16" s="180" t="s">
        <v>25</v>
      </c>
      <c r="M16" s="193" t="s">
        <v>25</v>
      </c>
      <c r="N16" s="203" t="s">
        <v>25</v>
      </c>
      <c r="O16" s="91" t="s">
        <v>25</v>
      </c>
      <c r="P16" s="42" t="s">
        <v>25</v>
      </c>
    </row>
    <row r="17" spans="1:16" ht="22.5" x14ac:dyDescent="0.25">
      <c r="A17" s="388" t="s">
        <v>26</v>
      </c>
      <c r="B17" s="109" t="s">
        <v>16</v>
      </c>
      <c r="C17" s="48">
        <v>5</v>
      </c>
      <c r="D17" s="358" t="s">
        <v>25</v>
      </c>
      <c r="E17" s="360" t="s">
        <v>25</v>
      </c>
      <c r="F17" s="362" t="s">
        <v>25</v>
      </c>
      <c r="G17" s="166">
        <v>1</v>
      </c>
      <c r="H17" s="214">
        <v>0</v>
      </c>
      <c r="I17" s="360" t="s">
        <v>25</v>
      </c>
      <c r="J17" s="154">
        <v>0</v>
      </c>
      <c r="K17" s="113">
        <v>1</v>
      </c>
      <c r="L17" s="348" t="s">
        <v>25</v>
      </c>
      <c r="M17" s="350" t="s">
        <v>25</v>
      </c>
      <c r="N17" s="352" t="s">
        <v>25</v>
      </c>
      <c r="O17" s="354" t="s">
        <v>25</v>
      </c>
      <c r="P17" s="43">
        <f>SUM(C17:O17)</f>
        <v>7</v>
      </c>
    </row>
    <row r="18" spans="1:16" ht="15.75" thickBot="1" x14ac:dyDescent="0.3">
      <c r="A18" s="389"/>
      <c r="B18" s="111" t="s">
        <v>27</v>
      </c>
      <c r="C18" s="47">
        <f>C17/C10*100%</f>
        <v>1.4409221902017291E-2</v>
      </c>
      <c r="D18" s="359"/>
      <c r="E18" s="361"/>
      <c r="F18" s="363"/>
      <c r="G18" s="173">
        <f t="shared" ref="G18:H18" si="7">G17/G10*100%</f>
        <v>3.125E-2</v>
      </c>
      <c r="H18" s="217">
        <f t="shared" si="7"/>
        <v>0</v>
      </c>
      <c r="I18" s="361"/>
      <c r="J18" s="157">
        <f t="shared" ref="J18:K18" si="8">J17/J10*100%</f>
        <v>0</v>
      </c>
      <c r="K18" s="47">
        <f t="shared" si="8"/>
        <v>1</v>
      </c>
      <c r="L18" s="349"/>
      <c r="M18" s="351"/>
      <c r="N18" s="353"/>
      <c r="O18" s="355"/>
      <c r="P18" s="51">
        <f>P17/P10*100%</f>
        <v>1.1093502377179081E-2</v>
      </c>
    </row>
    <row r="19" spans="1:16" ht="17.25" customHeight="1" thickBot="1" x14ac:dyDescent="0.3">
      <c r="A19" s="137" t="s">
        <v>28</v>
      </c>
      <c r="B19" s="21" t="s">
        <v>16</v>
      </c>
      <c r="C19" s="41" t="s">
        <v>25</v>
      </c>
      <c r="D19" s="146" t="s">
        <v>25</v>
      </c>
      <c r="E19" s="40" t="s">
        <v>25</v>
      </c>
      <c r="F19" s="53" t="s">
        <v>25</v>
      </c>
      <c r="G19" s="161" t="s">
        <v>25</v>
      </c>
      <c r="H19" s="216" t="s">
        <v>25</v>
      </c>
      <c r="I19" s="40" t="s">
        <v>25</v>
      </c>
      <c r="J19" s="156" t="s">
        <v>25</v>
      </c>
      <c r="K19" s="53" t="s">
        <v>25</v>
      </c>
      <c r="L19" s="180" t="s">
        <v>25</v>
      </c>
      <c r="M19" s="193" t="s">
        <v>25</v>
      </c>
      <c r="N19" s="203" t="s">
        <v>25</v>
      </c>
      <c r="O19" s="91" t="s">
        <v>25</v>
      </c>
      <c r="P19" s="27" t="s">
        <v>25</v>
      </c>
    </row>
    <row r="20" spans="1:16" ht="23.25" thickBot="1" x14ac:dyDescent="0.3">
      <c r="A20" s="137" t="s">
        <v>30</v>
      </c>
      <c r="B20" s="21" t="s">
        <v>43</v>
      </c>
      <c r="C20" s="41" t="s">
        <v>25</v>
      </c>
      <c r="D20" s="146" t="s">
        <v>25</v>
      </c>
      <c r="E20" s="40" t="s">
        <v>25</v>
      </c>
      <c r="F20" s="53" t="s">
        <v>25</v>
      </c>
      <c r="G20" s="161" t="s">
        <v>25</v>
      </c>
      <c r="H20" s="216" t="s">
        <v>25</v>
      </c>
      <c r="I20" s="40" t="s">
        <v>25</v>
      </c>
      <c r="J20" s="156" t="s">
        <v>25</v>
      </c>
      <c r="K20" s="53" t="s">
        <v>25</v>
      </c>
      <c r="L20" s="180" t="s">
        <v>25</v>
      </c>
      <c r="M20" s="193" t="s">
        <v>25</v>
      </c>
      <c r="N20" s="203" t="s">
        <v>25</v>
      </c>
      <c r="O20" s="91" t="s">
        <v>25</v>
      </c>
      <c r="P20" s="27" t="s">
        <v>25</v>
      </c>
    </row>
    <row r="21" spans="1:16" x14ac:dyDescent="0.25">
      <c r="A21" s="388" t="s">
        <v>32</v>
      </c>
      <c r="B21" s="302" t="s">
        <v>46</v>
      </c>
      <c r="C21" s="356"/>
      <c r="D21" s="358"/>
      <c r="E21" s="360"/>
      <c r="F21" s="362"/>
      <c r="G21" s="364"/>
      <c r="H21" s="366"/>
      <c r="I21" s="360"/>
      <c r="J21" s="371"/>
      <c r="K21" s="362"/>
      <c r="L21" s="348"/>
      <c r="M21" s="350"/>
      <c r="N21" s="352"/>
      <c r="O21" s="354"/>
      <c r="P21" s="300"/>
    </row>
    <row r="22" spans="1:16" ht="15.75" thickBot="1" x14ac:dyDescent="0.3">
      <c r="A22" s="389"/>
      <c r="B22" s="303"/>
      <c r="C22" s="357"/>
      <c r="D22" s="359"/>
      <c r="E22" s="361"/>
      <c r="F22" s="363"/>
      <c r="G22" s="365"/>
      <c r="H22" s="367"/>
      <c r="I22" s="361"/>
      <c r="J22" s="375"/>
      <c r="K22" s="363"/>
      <c r="L22" s="349"/>
      <c r="M22" s="351"/>
      <c r="N22" s="353"/>
      <c r="O22" s="355"/>
      <c r="P22" s="301"/>
    </row>
    <row r="23" spans="1:16" ht="22.5" x14ac:dyDescent="0.25">
      <c r="A23" s="388" t="s">
        <v>33</v>
      </c>
      <c r="B23" s="109" t="s">
        <v>16</v>
      </c>
      <c r="C23" s="48">
        <v>56</v>
      </c>
      <c r="D23" s="143">
        <v>37</v>
      </c>
      <c r="E23" s="129">
        <v>3</v>
      </c>
      <c r="F23" s="113">
        <v>6</v>
      </c>
      <c r="G23" s="166">
        <v>11</v>
      </c>
      <c r="H23" s="214">
        <v>7</v>
      </c>
      <c r="I23" s="131">
        <v>1</v>
      </c>
      <c r="J23" s="154">
        <v>21</v>
      </c>
      <c r="K23" s="113">
        <v>4</v>
      </c>
      <c r="L23" s="178">
        <v>2</v>
      </c>
      <c r="M23" s="191">
        <v>0</v>
      </c>
      <c r="N23" s="200">
        <v>0</v>
      </c>
      <c r="O23" s="116">
        <v>0</v>
      </c>
      <c r="P23" s="106">
        <f>SUM(C23:O23)</f>
        <v>148</v>
      </c>
    </row>
    <row r="24" spans="1:16" ht="15.75" thickBot="1" x14ac:dyDescent="0.3">
      <c r="A24" s="389"/>
      <c r="B24" s="111" t="s">
        <v>27</v>
      </c>
      <c r="C24" s="62">
        <f t="shared" ref="C24:J24" si="9">C23/C9*100%</f>
        <v>0.18181818181818182</v>
      </c>
      <c r="D24" s="145">
        <f t="shared" si="9"/>
        <v>0.31896551724137934</v>
      </c>
      <c r="E24" s="130">
        <f t="shared" si="9"/>
        <v>0.6</v>
      </c>
      <c r="F24" s="62">
        <f t="shared" si="9"/>
        <v>0.66666666666666663</v>
      </c>
      <c r="G24" s="168">
        <f t="shared" si="9"/>
        <v>0.35483870967741937</v>
      </c>
      <c r="H24" s="215">
        <f t="shared" si="9"/>
        <v>0.7</v>
      </c>
      <c r="I24" s="130">
        <f t="shared" si="9"/>
        <v>0.25</v>
      </c>
      <c r="J24" s="155">
        <f t="shared" si="9"/>
        <v>0.56756756756756754</v>
      </c>
      <c r="K24" s="62">
        <f>K23/K9*100%</f>
        <v>0.2</v>
      </c>
      <c r="L24" s="179">
        <f t="shared" ref="L24:P24" si="10">L23/L9*100%</f>
        <v>0.2857142857142857</v>
      </c>
      <c r="M24" s="192">
        <f t="shared" si="10"/>
        <v>0</v>
      </c>
      <c r="N24" s="202">
        <f t="shared" si="10"/>
        <v>0</v>
      </c>
      <c r="O24" s="63">
        <f t="shared" si="10"/>
        <v>0</v>
      </c>
      <c r="P24" s="51">
        <f t="shared" si="10"/>
        <v>0.23161189358372458</v>
      </c>
    </row>
    <row r="25" spans="1:16" ht="22.5" x14ac:dyDescent="0.25">
      <c r="A25" s="388" t="s">
        <v>34</v>
      </c>
      <c r="B25" s="109" t="s">
        <v>16</v>
      </c>
      <c r="C25" s="48">
        <v>252</v>
      </c>
      <c r="D25" s="143">
        <v>79</v>
      </c>
      <c r="E25" s="129">
        <v>2</v>
      </c>
      <c r="F25" s="113">
        <v>3</v>
      </c>
      <c r="G25" s="166">
        <v>20</v>
      </c>
      <c r="H25" s="214">
        <v>3</v>
      </c>
      <c r="I25" s="131">
        <v>3</v>
      </c>
      <c r="J25" s="154">
        <v>16</v>
      </c>
      <c r="K25" s="113">
        <v>16</v>
      </c>
      <c r="L25" s="178">
        <v>5</v>
      </c>
      <c r="M25" s="191">
        <v>39</v>
      </c>
      <c r="N25" s="200">
        <v>33</v>
      </c>
      <c r="O25" s="116">
        <v>18</v>
      </c>
      <c r="P25" s="106">
        <f>SUM(C25:O25)</f>
        <v>489</v>
      </c>
    </row>
    <row r="26" spans="1:16" ht="15.75" thickBot="1" x14ac:dyDescent="0.3">
      <c r="A26" s="389"/>
      <c r="B26" s="111" t="s">
        <v>27</v>
      </c>
      <c r="C26" s="49">
        <f t="shared" ref="C26:N26" si="11">C25/C9*100%</f>
        <v>0.81818181818181823</v>
      </c>
      <c r="D26" s="147">
        <f t="shared" si="11"/>
        <v>0.68103448275862066</v>
      </c>
      <c r="E26" s="132">
        <f t="shared" si="11"/>
        <v>0.4</v>
      </c>
      <c r="F26" s="63">
        <f t="shared" si="11"/>
        <v>0.33333333333333331</v>
      </c>
      <c r="G26" s="169">
        <f t="shared" si="11"/>
        <v>0.64516129032258063</v>
      </c>
      <c r="H26" s="218">
        <f t="shared" si="11"/>
        <v>0.3</v>
      </c>
      <c r="I26" s="132">
        <f t="shared" si="11"/>
        <v>0.75</v>
      </c>
      <c r="J26" s="158">
        <f t="shared" si="11"/>
        <v>0.43243243243243246</v>
      </c>
      <c r="K26" s="63">
        <f t="shared" si="11"/>
        <v>0.8</v>
      </c>
      <c r="L26" s="181">
        <f t="shared" si="11"/>
        <v>0.7142857142857143</v>
      </c>
      <c r="M26" s="194">
        <f t="shared" si="11"/>
        <v>1</v>
      </c>
      <c r="N26" s="204">
        <f t="shared" si="11"/>
        <v>0.97058823529411764</v>
      </c>
      <c r="O26" s="63">
        <f>O25/O9*100%</f>
        <v>0.94736842105263153</v>
      </c>
      <c r="P26" s="51">
        <f>P25/P9*100%</f>
        <v>0.76525821596244137</v>
      </c>
    </row>
    <row r="27" spans="1:16" ht="22.5" x14ac:dyDescent="0.25">
      <c r="A27" s="388" t="s">
        <v>35</v>
      </c>
      <c r="B27" s="107" t="s">
        <v>16</v>
      </c>
      <c r="C27" s="356" t="s">
        <v>25</v>
      </c>
      <c r="D27" s="358" t="s">
        <v>25</v>
      </c>
      <c r="E27" s="360" t="s">
        <v>25</v>
      </c>
      <c r="F27" s="205">
        <v>0</v>
      </c>
      <c r="G27" s="364" t="s">
        <v>25</v>
      </c>
      <c r="H27" s="368" t="s">
        <v>25</v>
      </c>
      <c r="I27" s="360" t="s">
        <v>25</v>
      </c>
      <c r="J27" s="371" t="s">
        <v>25</v>
      </c>
      <c r="K27" s="205">
        <v>0</v>
      </c>
      <c r="L27" s="348" t="s">
        <v>25</v>
      </c>
      <c r="M27" s="350" t="s">
        <v>25</v>
      </c>
      <c r="N27" s="205">
        <v>1</v>
      </c>
      <c r="O27" s="116">
        <v>1</v>
      </c>
      <c r="P27" s="106">
        <f>SUM(C27:O27)</f>
        <v>2</v>
      </c>
    </row>
    <row r="28" spans="1:16" ht="15.75" thickBot="1" x14ac:dyDescent="0.3">
      <c r="A28" s="389"/>
      <c r="B28" s="108" t="s">
        <v>27</v>
      </c>
      <c r="C28" s="376"/>
      <c r="D28" s="377"/>
      <c r="E28" s="370"/>
      <c r="F28" s="206">
        <f t="shared" ref="F28" si="12">F27/F9*100%</f>
        <v>0</v>
      </c>
      <c r="G28" s="378"/>
      <c r="H28" s="369"/>
      <c r="I28" s="370"/>
      <c r="J28" s="372"/>
      <c r="K28" s="206">
        <f t="shared" ref="K28" si="13">K27/K9*100%</f>
        <v>0</v>
      </c>
      <c r="L28" s="373"/>
      <c r="M28" s="374"/>
      <c r="N28" s="206">
        <f t="shared" ref="N28:P28" si="14">N27/N9*100%</f>
        <v>2.9411764705882353E-2</v>
      </c>
      <c r="O28" s="94">
        <f t="shared" si="14"/>
        <v>5.2631578947368418E-2</v>
      </c>
      <c r="P28" s="30">
        <f t="shared" si="14"/>
        <v>3.1298904538341159E-3</v>
      </c>
    </row>
    <row r="29" spans="1:16" ht="23.25" thickBot="1" x14ac:dyDescent="0.3">
      <c r="A29" s="137" t="s">
        <v>36</v>
      </c>
      <c r="B29" s="21" t="s">
        <v>16</v>
      </c>
      <c r="C29" s="41">
        <v>68</v>
      </c>
      <c r="D29" s="146">
        <v>14</v>
      </c>
      <c r="E29" s="40">
        <v>1</v>
      </c>
      <c r="F29" s="53">
        <v>0</v>
      </c>
      <c r="G29" s="161">
        <v>14</v>
      </c>
      <c r="H29" s="216">
        <v>3</v>
      </c>
      <c r="I29" s="40">
        <v>4</v>
      </c>
      <c r="J29" s="156">
        <v>5</v>
      </c>
      <c r="K29" s="53">
        <v>4</v>
      </c>
      <c r="L29" s="180">
        <v>0</v>
      </c>
      <c r="M29" s="193">
        <v>1</v>
      </c>
      <c r="N29" s="203">
        <v>1</v>
      </c>
      <c r="O29" s="91">
        <v>3</v>
      </c>
      <c r="P29" s="27">
        <f>SUM(C29:O29)</f>
        <v>118</v>
      </c>
    </row>
    <row r="30" spans="1:16" ht="42.75" thickBot="1" x14ac:dyDescent="0.3">
      <c r="A30" s="137" t="s">
        <v>37</v>
      </c>
      <c r="B30" s="21" t="s">
        <v>16</v>
      </c>
      <c r="C30" s="41">
        <v>171</v>
      </c>
      <c r="D30" s="146">
        <v>0</v>
      </c>
      <c r="E30" s="40">
        <v>0</v>
      </c>
      <c r="F30" s="53">
        <v>0</v>
      </c>
      <c r="G30" s="161">
        <v>0</v>
      </c>
      <c r="H30" s="216">
        <v>0</v>
      </c>
      <c r="I30" s="40">
        <v>0</v>
      </c>
      <c r="J30" s="156">
        <v>0</v>
      </c>
      <c r="K30" s="53">
        <v>24</v>
      </c>
      <c r="L30" s="180">
        <v>0</v>
      </c>
      <c r="M30" s="193">
        <v>0</v>
      </c>
      <c r="N30" s="203">
        <v>12</v>
      </c>
      <c r="O30" s="91">
        <v>0</v>
      </c>
      <c r="P30" s="27">
        <f>SUM(C30:O30)</f>
        <v>207</v>
      </c>
    </row>
    <row r="31" spans="1:16" ht="63.75" thickBot="1" x14ac:dyDescent="0.3">
      <c r="A31" s="139" t="s">
        <v>38</v>
      </c>
      <c r="B31" s="107" t="s">
        <v>16</v>
      </c>
      <c r="C31" s="117">
        <v>53</v>
      </c>
      <c r="D31" s="143">
        <v>30</v>
      </c>
      <c r="E31" s="129">
        <v>56</v>
      </c>
      <c r="F31" s="113">
        <v>22</v>
      </c>
      <c r="G31" s="166">
        <v>25</v>
      </c>
      <c r="H31" s="214">
        <v>57</v>
      </c>
      <c r="I31" s="131">
        <v>23</v>
      </c>
      <c r="J31" s="154">
        <v>11</v>
      </c>
      <c r="K31" s="113">
        <v>6</v>
      </c>
      <c r="L31" s="178">
        <v>28</v>
      </c>
      <c r="M31" s="191">
        <v>175</v>
      </c>
      <c r="N31" s="200">
        <v>27</v>
      </c>
      <c r="O31" s="116">
        <v>12</v>
      </c>
      <c r="P31" s="27">
        <v>801</v>
      </c>
    </row>
    <row r="32" spans="1:16" ht="15.75" thickBot="1" x14ac:dyDescent="0.3">
      <c r="A32" s="133" t="s">
        <v>39</v>
      </c>
      <c r="B32" s="52"/>
      <c r="C32" s="41"/>
      <c r="D32" s="146"/>
      <c r="E32" s="40"/>
      <c r="F32" s="53"/>
      <c r="G32" s="161"/>
      <c r="H32" s="216"/>
      <c r="I32" s="40"/>
      <c r="J32" s="156"/>
      <c r="K32" s="53"/>
      <c r="L32" s="180"/>
      <c r="M32" s="193"/>
      <c r="N32" s="203"/>
      <c r="O32" s="91"/>
      <c r="P32" s="27"/>
    </row>
    <row r="33" spans="1:16" ht="42.75" thickBot="1" x14ac:dyDescent="0.3">
      <c r="A33" s="137" t="s">
        <v>40</v>
      </c>
      <c r="B33" s="21" t="s">
        <v>16</v>
      </c>
      <c r="C33" s="64">
        <v>7</v>
      </c>
      <c r="D33" s="140">
        <v>30</v>
      </c>
      <c r="E33" s="124">
        <v>56</v>
      </c>
      <c r="F33" s="118">
        <v>12</v>
      </c>
      <c r="G33" s="170">
        <v>24</v>
      </c>
      <c r="H33" s="209">
        <v>40</v>
      </c>
      <c r="I33" s="124">
        <v>21</v>
      </c>
      <c r="J33" s="149">
        <v>11</v>
      </c>
      <c r="K33" s="118">
        <v>6</v>
      </c>
      <c r="L33" s="174">
        <v>20</v>
      </c>
      <c r="M33" s="186">
        <v>83</v>
      </c>
      <c r="N33" s="197">
        <v>27</v>
      </c>
      <c r="O33" s="98">
        <v>12</v>
      </c>
      <c r="P33" s="27">
        <f>SUM(C33:O33)</f>
        <v>349</v>
      </c>
    </row>
    <row r="34" spans="1:16" ht="53.25" thickBot="1" x14ac:dyDescent="0.3">
      <c r="A34" s="137" t="s">
        <v>41</v>
      </c>
      <c r="B34" s="21" t="s">
        <v>16</v>
      </c>
      <c r="C34" s="41">
        <v>135</v>
      </c>
      <c r="D34" s="146">
        <v>6</v>
      </c>
      <c r="E34" s="40">
        <v>0</v>
      </c>
      <c r="F34" s="53">
        <v>1</v>
      </c>
      <c r="G34" s="161">
        <v>6</v>
      </c>
      <c r="H34" s="216">
        <v>0</v>
      </c>
      <c r="I34" s="40">
        <v>0</v>
      </c>
      <c r="J34" s="156">
        <v>0</v>
      </c>
      <c r="K34" s="53">
        <v>0</v>
      </c>
      <c r="L34" s="180">
        <v>0</v>
      </c>
      <c r="M34" s="193">
        <v>0</v>
      </c>
      <c r="N34" s="203">
        <v>4</v>
      </c>
      <c r="O34" s="91">
        <v>4</v>
      </c>
      <c r="P34" s="27">
        <f>SUM(C34:O34)</f>
        <v>156</v>
      </c>
    </row>
  </sheetData>
  <mergeCells count="58">
    <mergeCell ref="A1:P1"/>
    <mergeCell ref="A2:P2"/>
    <mergeCell ref="A3:P3"/>
    <mergeCell ref="A4:A5"/>
    <mergeCell ref="B4:B5"/>
    <mergeCell ref="C4:C5"/>
    <mergeCell ref="D4:D5"/>
    <mergeCell ref="E4:E5"/>
    <mergeCell ref="F4:F5"/>
    <mergeCell ref="G4:G5"/>
    <mergeCell ref="N4:N5"/>
    <mergeCell ref="O4:O5"/>
    <mergeCell ref="P4:P5"/>
    <mergeCell ref="K4:K5"/>
    <mergeCell ref="L4:L5"/>
    <mergeCell ref="M4:M5"/>
    <mergeCell ref="A12:A13"/>
    <mergeCell ref="A14:A15"/>
    <mergeCell ref="H4:H5"/>
    <mergeCell ref="I4:I5"/>
    <mergeCell ref="J4:J5"/>
    <mergeCell ref="L17:L18"/>
    <mergeCell ref="M17:M18"/>
    <mergeCell ref="N17:N18"/>
    <mergeCell ref="O17:O18"/>
    <mergeCell ref="A21:A22"/>
    <mergeCell ref="B21:B22"/>
    <mergeCell ref="C21:C22"/>
    <mergeCell ref="D21:D22"/>
    <mergeCell ref="E21:E22"/>
    <mergeCell ref="F21:F22"/>
    <mergeCell ref="A17:A18"/>
    <mergeCell ref="D17:D18"/>
    <mergeCell ref="E17:E18"/>
    <mergeCell ref="F17:F18"/>
    <mergeCell ref="I17:I18"/>
    <mergeCell ref="M21:M22"/>
    <mergeCell ref="A25:A26"/>
    <mergeCell ref="G21:G22"/>
    <mergeCell ref="H21:H22"/>
    <mergeCell ref="I21:I22"/>
    <mergeCell ref="J21:J22"/>
    <mergeCell ref="N21:N22"/>
    <mergeCell ref="O21:O22"/>
    <mergeCell ref="P21:P22"/>
    <mergeCell ref="A23:A24"/>
    <mergeCell ref="K21:K22"/>
    <mergeCell ref="L21:L22"/>
    <mergeCell ref="M27:M28"/>
    <mergeCell ref="A27:A28"/>
    <mergeCell ref="C27:C28"/>
    <mergeCell ref="D27:D28"/>
    <mergeCell ref="E27:E28"/>
    <mergeCell ref="G27:G28"/>
    <mergeCell ref="H27:H28"/>
    <mergeCell ref="I27:I28"/>
    <mergeCell ref="J27:J28"/>
    <mergeCell ref="L27:L2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C37"/>
  <sheetViews>
    <sheetView tabSelected="1" zoomScale="136" zoomScaleNormal="136" workbookViewId="0">
      <selection activeCell="N43" sqref="N43"/>
    </sheetView>
  </sheetViews>
  <sheetFormatPr defaultRowHeight="15" x14ac:dyDescent="0.25"/>
  <cols>
    <col min="1" max="1" width="4" customWidth="1"/>
    <col min="2" max="2" width="21.140625" customWidth="1"/>
    <col min="3" max="3" width="5.42578125" customWidth="1"/>
    <col min="4" max="4" width="6.7109375" style="242" hidden="1" customWidth="1"/>
    <col min="5" max="5" width="7.42578125" style="242" hidden="1" customWidth="1"/>
    <col min="6" max="6" width="6.7109375" style="242" hidden="1" customWidth="1"/>
    <col min="7" max="7" width="7.42578125" customWidth="1"/>
    <col min="8" max="8" width="7.7109375" customWidth="1"/>
    <col min="9" max="9" width="9.5703125" customWidth="1"/>
    <col min="10" max="10" width="7.7109375" customWidth="1"/>
    <col min="11" max="11" width="8" customWidth="1"/>
    <col min="12" max="12" width="7.5703125" customWidth="1"/>
  </cols>
  <sheetData>
    <row r="1" spans="1:29" ht="15.75" x14ac:dyDescent="0.25">
      <c r="A1" s="304" t="s">
        <v>0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</row>
    <row r="2" spans="1:29" ht="30.75" customHeight="1" x14ac:dyDescent="0.25">
      <c r="A2" s="400" t="s">
        <v>100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</row>
    <row r="3" spans="1:29" ht="15.75" customHeight="1" x14ac:dyDescent="0.25">
      <c r="A3" s="401" t="s">
        <v>102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</row>
    <row r="4" spans="1:29" s="242" customFormat="1" ht="15.75" customHeight="1" thickBot="1" x14ac:dyDescent="0.3">
      <c r="A4" s="246"/>
      <c r="B4" s="246"/>
      <c r="C4" s="246"/>
      <c r="D4" s="263"/>
      <c r="E4" s="263"/>
      <c r="F4" s="263"/>
      <c r="G4" s="246"/>
      <c r="H4" s="246"/>
      <c r="I4" s="246"/>
      <c r="J4" s="246"/>
      <c r="K4" s="246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</row>
    <row r="5" spans="1:29" ht="15" customHeight="1" x14ac:dyDescent="0.25">
      <c r="A5" s="402" t="s">
        <v>56</v>
      </c>
      <c r="B5" s="410"/>
      <c r="C5" s="379"/>
      <c r="D5" s="264" t="s">
        <v>97</v>
      </c>
      <c r="E5" s="264" t="s">
        <v>98</v>
      </c>
      <c r="F5" s="264" t="s">
        <v>99</v>
      </c>
      <c r="G5" s="392" t="s">
        <v>49</v>
      </c>
      <c r="H5" s="392" t="s">
        <v>50</v>
      </c>
      <c r="I5" s="392" t="s">
        <v>51</v>
      </c>
      <c r="J5" s="392" t="s">
        <v>52</v>
      </c>
      <c r="K5" s="392" t="s">
        <v>53</v>
      </c>
      <c r="L5" s="392" t="s">
        <v>90</v>
      </c>
      <c r="M5" s="394" t="s">
        <v>91</v>
      </c>
      <c r="N5" s="260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</row>
    <row r="6" spans="1:29" ht="6.75" customHeight="1" thickBot="1" x14ac:dyDescent="0.3">
      <c r="A6" s="403"/>
      <c r="B6" s="411"/>
      <c r="C6" s="412"/>
      <c r="D6" s="262"/>
      <c r="E6" s="262"/>
      <c r="F6" s="262"/>
      <c r="G6" s="393"/>
      <c r="H6" s="393"/>
      <c r="I6" s="393"/>
      <c r="J6" s="393"/>
      <c r="K6" s="393"/>
      <c r="L6" s="393"/>
      <c r="M6" s="395"/>
      <c r="N6" s="260"/>
      <c r="O6" s="45"/>
      <c r="P6" s="45"/>
      <c r="Q6" s="45"/>
      <c r="R6" s="45"/>
      <c r="S6" s="45"/>
      <c r="T6" s="45"/>
      <c r="U6" s="45"/>
      <c r="V6" s="45"/>
      <c r="W6" s="45"/>
    </row>
    <row r="7" spans="1:29" s="242" customFormat="1" ht="7.5" hidden="1" customHeight="1" thickBot="1" x14ac:dyDescent="0.3">
      <c r="A7" s="247"/>
      <c r="B7" s="248" t="s">
        <v>93</v>
      </c>
      <c r="C7" s="250"/>
      <c r="D7" s="250"/>
      <c r="E7" s="250"/>
      <c r="F7" s="250"/>
      <c r="G7" s="251">
        <v>18</v>
      </c>
      <c r="H7" s="251">
        <f>G25</f>
        <v>68</v>
      </c>
      <c r="I7" s="258">
        <f>H25</f>
        <v>63</v>
      </c>
      <c r="J7" s="258">
        <f>H25</f>
        <v>63</v>
      </c>
      <c r="K7" s="258">
        <f>J25</f>
        <v>0</v>
      </c>
      <c r="L7" s="258">
        <f>J25</f>
        <v>0</v>
      </c>
      <c r="M7" s="259">
        <f>L25</f>
        <v>0</v>
      </c>
      <c r="N7" s="260"/>
      <c r="O7" s="45"/>
      <c r="P7" s="45"/>
      <c r="Q7" s="45"/>
      <c r="R7" s="45"/>
      <c r="S7" s="45"/>
      <c r="T7" s="45"/>
      <c r="U7" s="45"/>
      <c r="V7" s="45"/>
      <c r="W7" s="45"/>
    </row>
    <row r="8" spans="1:29" ht="21.75" thickBot="1" x14ac:dyDescent="0.3">
      <c r="A8" s="253" t="s">
        <v>57</v>
      </c>
      <c r="B8" s="68" t="s">
        <v>54</v>
      </c>
      <c r="C8" s="249" t="s">
        <v>16</v>
      </c>
      <c r="D8" s="26">
        <v>46</v>
      </c>
      <c r="E8" s="23">
        <v>68</v>
      </c>
      <c r="F8" s="23">
        <v>95</v>
      </c>
      <c r="G8" s="286">
        <v>263</v>
      </c>
      <c r="H8" s="266">
        <v>285</v>
      </c>
      <c r="I8" s="267">
        <v>548</v>
      </c>
      <c r="J8" s="269">
        <v>0</v>
      </c>
      <c r="K8" s="268">
        <f>G8+H8+J8</f>
        <v>548</v>
      </c>
      <c r="L8" s="269">
        <v>0</v>
      </c>
      <c r="M8" s="270">
        <f>I8+J8+L8</f>
        <v>548</v>
      </c>
      <c r="N8" s="260"/>
      <c r="O8" s="45"/>
      <c r="P8" s="45"/>
      <c r="Q8" s="45"/>
      <c r="R8" s="45"/>
      <c r="S8" s="45"/>
      <c r="T8" s="45"/>
      <c r="U8" s="45"/>
      <c r="V8" s="45"/>
      <c r="W8" s="45"/>
    </row>
    <row r="9" spans="1:29" ht="15" customHeight="1" x14ac:dyDescent="0.25">
      <c r="A9" s="254"/>
      <c r="B9" s="413" t="s">
        <v>101</v>
      </c>
      <c r="C9" s="25" t="s">
        <v>16</v>
      </c>
      <c r="D9" s="25">
        <v>24</v>
      </c>
      <c r="E9" s="25">
        <v>43</v>
      </c>
      <c r="F9" s="25">
        <v>54</v>
      </c>
      <c r="G9" s="57">
        <v>103</v>
      </c>
      <c r="H9" s="57">
        <v>98</v>
      </c>
      <c r="I9" s="293">
        <f>G9+H9</f>
        <v>201</v>
      </c>
      <c r="J9" s="272">
        <v>0</v>
      </c>
      <c r="K9" s="273">
        <f>I9+J9</f>
        <v>201</v>
      </c>
      <c r="L9" s="272">
        <v>0</v>
      </c>
      <c r="M9" s="273">
        <f>I9+J9+L9</f>
        <v>201</v>
      </c>
    </row>
    <row r="10" spans="1:29" ht="15.75" thickBot="1" x14ac:dyDescent="0.3">
      <c r="A10" s="255"/>
      <c r="B10" s="414"/>
      <c r="C10" s="100" t="s">
        <v>27</v>
      </c>
      <c r="D10" s="261"/>
      <c r="E10" s="261"/>
      <c r="F10" s="261"/>
      <c r="G10" s="244">
        <f>G9/G8*100</f>
        <v>39.163498098859314</v>
      </c>
      <c r="H10" s="244">
        <f>H9/H8*100</f>
        <v>34.385964912280706</v>
      </c>
      <c r="I10" s="294">
        <f>I9/I8*100</f>
        <v>36.678832116788321</v>
      </c>
      <c r="J10" s="274" t="e">
        <f>J9/J8*100</f>
        <v>#DIV/0!</v>
      </c>
      <c r="K10" s="275">
        <f t="shared" ref="K10:M10" si="0">K9/K8*100</f>
        <v>36.678832116788321</v>
      </c>
      <c r="L10" s="274">
        <v>0</v>
      </c>
      <c r="M10" s="275">
        <f t="shared" si="0"/>
        <v>36.678832116788321</v>
      </c>
    </row>
    <row r="11" spans="1:29" x14ac:dyDescent="0.25">
      <c r="A11" s="256" t="s">
        <v>58</v>
      </c>
      <c r="B11" s="104" t="s">
        <v>18</v>
      </c>
      <c r="C11" s="25" t="s">
        <v>16</v>
      </c>
      <c r="D11" s="25">
        <v>38</v>
      </c>
      <c r="E11" s="25">
        <v>57</v>
      </c>
      <c r="F11" s="25">
        <v>76</v>
      </c>
      <c r="G11" s="57">
        <v>216</v>
      </c>
      <c r="H11" s="287">
        <v>232</v>
      </c>
      <c r="I11" s="295">
        <f>G11+H11</f>
        <v>448</v>
      </c>
      <c r="J11" s="272">
        <v>0</v>
      </c>
      <c r="K11" s="273">
        <f>G11+H11+J11</f>
        <v>448</v>
      </c>
      <c r="L11" s="272">
        <v>0</v>
      </c>
      <c r="M11" s="273">
        <f>I11+J11+L11</f>
        <v>448</v>
      </c>
    </row>
    <row r="12" spans="1:29" ht="15.75" thickBot="1" x14ac:dyDescent="0.3">
      <c r="A12" s="254"/>
      <c r="B12" s="105"/>
      <c r="C12" s="100" t="s">
        <v>27</v>
      </c>
      <c r="D12" s="261"/>
      <c r="E12" s="261"/>
      <c r="F12" s="261"/>
      <c r="G12" s="252">
        <f>G11/G8*100%</f>
        <v>0.82129277566539927</v>
      </c>
      <c r="H12" s="244">
        <f>H11/H8*100</f>
        <v>81.403508771929822</v>
      </c>
      <c r="I12" s="294">
        <f>I11/I11*100</f>
        <v>100</v>
      </c>
      <c r="J12" s="274" t="e">
        <f>J11/J8*100</f>
        <v>#DIV/0!</v>
      </c>
      <c r="K12" s="275">
        <f t="shared" ref="K12:M12" si="1">K11/K11*100</f>
        <v>100</v>
      </c>
      <c r="L12" s="274">
        <v>0</v>
      </c>
      <c r="M12" s="275">
        <f t="shared" si="1"/>
        <v>100</v>
      </c>
    </row>
    <row r="13" spans="1:29" ht="15" customHeight="1" x14ac:dyDescent="0.25">
      <c r="A13" s="254"/>
      <c r="B13" s="415" t="s">
        <v>19</v>
      </c>
      <c r="C13" s="25" t="s">
        <v>16</v>
      </c>
      <c r="D13" s="25">
        <v>24</v>
      </c>
      <c r="E13" s="25">
        <v>43</v>
      </c>
      <c r="F13" s="25">
        <v>54</v>
      </c>
      <c r="G13" s="57">
        <v>103</v>
      </c>
      <c r="H13" s="287">
        <v>98</v>
      </c>
      <c r="I13" s="295">
        <f>G13+H13</f>
        <v>201</v>
      </c>
      <c r="J13" s="272">
        <v>0</v>
      </c>
      <c r="K13" s="273">
        <f>G13+H13+J13</f>
        <v>201</v>
      </c>
      <c r="L13" s="272">
        <v>0</v>
      </c>
      <c r="M13" s="273">
        <f>I13+J13+L13</f>
        <v>201</v>
      </c>
    </row>
    <row r="14" spans="1:29" ht="15.75" customHeight="1" thickBot="1" x14ac:dyDescent="0.3">
      <c r="A14" s="255"/>
      <c r="B14" s="416"/>
      <c r="C14" s="100" t="s">
        <v>27</v>
      </c>
      <c r="D14" s="261"/>
      <c r="E14" s="261"/>
      <c r="F14" s="261"/>
      <c r="G14" s="130">
        <f>G13/G11*100%</f>
        <v>0.47685185185185186</v>
      </c>
      <c r="H14" s="130">
        <f>H13/H11*100%</f>
        <v>0.42241379310344829</v>
      </c>
      <c r="I14" s="294">
        <f t="shared" ref="I14:M14" si="2">I13/I11*100</f>
        <v>44.866071428571431</v>
      </c>
      <c r="J14" s="277" t="e">
        <f>J13/J11*100%</f>
        <v>#DIV/0!</v>
      </c>
      <c r="K14" s="275">
        <f t="shared" si="2"/>
        <v>44.866071428571431</v>
      </c>
      <c r="L14" s="277" t="e">
        <f>L13/L11*100%</f>
        <v>#DIV/0!</v>
      </c>
      <c r="M14" s="275">
        <f t="shared" si="2"/>
        <v>44.866071428571431</v>
      </c>
    </row>
    <row r="15" spans="1:29" x14ac:dyDescent="0.25">
      <c r="A15" s="256" t="s">
        <v>59</v>
      </c>
      <c r="B15" s="408" t="s">
        <v>26</v>
      </c>
      <c r="C15" s="25" t="s">
        <v>16</v>
      </c>
      <c r="D15" s="25">
        <v>0</v>
      </c>
      <c r="E15" s="25">
        <v>0</v>
      </c>
      <c r="F15" s="25">
        <v>3</v>
      </c>
      <c r="G15" s="57">
        <v>1</v>
      </c>
      <c r="H15" s="287">
        <v>0</v>
      </c>
      <c r="I15" s="295">
        <f>G15+H15</f>
        <v>1</v>
      </c>
      <c r="J15" s="272">
        <v>0</v>
      </c>
      <c r="K15" s="273">
        <f>G15+H15+J15</f>
        <v>1</v>
      </c>
      <c r="L15" s="272">
        <v>0</v>
      </c>
      <c r="M15" s="273">
        <f>I15+J15+L15</f>
        <v>1</v>
      </c>
    </row>
    <row r="16" spans="1:29" ht="15.75" customHeight="1" thickBot="1" x14ac:dyDescent="0.3">
      <c r="A16" s="255"/>
      <c r="B16" s="409"/>
      <c r="C16" s="100" t="s">
        <v>27</v>
      </c>
      <c r="D16" s="261"/>
      <c r="E16" s="261"/>
      <c r="F16" s="261"/>
      <c r="G16" s="130">
        <f>G15/G8*100%</f>
        <v>3.8022813688212928E-3</v>
      </c>
      <c r="H16" s="244">
        <f>H15/H8*100</f>
        <v>0</v>
      </c>
      <c r="I16" s="294">
        <f>I15/I8*100</f>
        <v>0.18248175182481752</v>
      </c>
      <c r="J16" s="274" t="e">
        <f t="shared" ref="J16:K16" si="3">J15/J8*100</f>
        <v>#DIV/0!</v>
      </c>
      <c r="K16" s="275">
        <f t="shared" si="3"/>
        <v>0.18248175182481752</v>
      </c>
      <c r="L16" s="274">
        <v>0</v>
      </c>
      <c r="M16" s="275">
        <f t="shared" ref="M16" si="4">M15/M8*100</f>
        <v>0.18248175182481752</v>
      </c>
    </row>
    <row r="17" spans="1:13" ht="53.25" thickBot="1" x14ac:dyDescent="0.3">
      <c r="A17" s="257" t="s">
        <v>60</v>
      </c>
      <c r="B17" s="102" t="s">
        <v>103</v>
      </c>
      <c r="C17" s="23" t="s">
        <v>16</v>
      </c>
      <c r="D17" s="23">
        <v>0</v>
      </c>
      <c r="E17" s="23">
        <v>0</v>
      </c>
      <c r="F17" s="23">
        <v>0</v>
      </c>
      <c r="G17" s="245">
        <f>G8+G7-G25</f>
        <v>213</v>
      </c>
      <c r="H17" s="292">
        <v>290</v>
      </c>
      <c r="I17" s="292">
        <f>G17+H17</f>
        <v>503</v>
      </c>
      <c r="J17" s="278">
        <f>J8+H25-J25</f>
        <v>63</v>
      </c>
      <c r="K17" s="279">
        <f>G17+H17+J17</f>
        <v>566</v>
      </c>
      <c r="L17" s="278">
        <f>L8+J25-L25</f>
        <v>0</v>
      </c>
      <c r="M17" s="279">
        <f>I17+J17+L17</f>
        <v>566</v>
      </c>
    </row>
    <row r="18" spans="1:13" ht="15.75" thickBot="1" x14ac:dyDescent="0.3">
      <c r="A18" s="257"/>
      <c r="B18" s="103" t="s">
        <v>55</v>
      </c>
      <c r="C18" s="23"/>
      <c r="D18" s="23"/>
      <c r="E18" s="23"/>
      <c r="F18" s="23"/>
      <c r="G18" s="265"/>
      <c r="H18" s="289"/>
      <c r="I18" s="296"/>
      <c r="J18" s="282"/>
      <c r="K18" s="281"/>
      <c r="L18" s="282"/>
      <c r="M18" s="281"/>
    </row>
    <row r="19" spans="1:13" ht="15" customHeight="1" x14ac:dyDescent="0.25">
      <c r="A19" s="256" t="s">
        <v>61</v>
      </c>
      <c r="B19" s="408" t="s">
        <v>33</v>
      </c>
      <c r="C19" s="25" t="s">
        <v>16</v>
      </c>
      <c r="D19" s="25">
        <v>13</v>
      </c>
      <c r="E19" s="25">
        <v>6</v>
      </c>
      <c r="F19" s="25">
        <v>2</v>
      </c>
      <c r="G19" s="57">
        <v>37</v>
      </c>
      <c r="H19" s="290">
        <v>48</v>
      </c>
      <c r="I19" s="297">
        <f>G19+H19</f>
        <v>85</v>
      </c>
      <c r="J19" s="272">
        <v>0</v>
      </c>
      <c r="K19" s="273">
        <f>G19+H19+J19</f>
        <v>85</v>
      </c>
      <c r="L19" s="272">
        <v>0</v>
      </c>
      <c r="M19" s="273">
        <f>I19+J19+L19</f>
        <v>85</v>
      </c>
    </row>
    <row r="20" spans="1:13" ht="15.75" thickBot="1" x14ac:dyDescent="0.3">
      <c r="A20" s="255"/>
      <c r="B20" s="409"/>
      <c r="C20" s="100" t="s">
        <v>27</v>
      </c>
      <c r="D20" s="261"/>
      <c r="E20" s="261"/>
      <c r="F20" s="261"/>
      <c r="G20" s="130">
        <f>G19/G17*100%</f>
        <v>0.17370892018779344</v>
      </c>
      <c r="H20" s="244">
        <f t="shared" ref="H20:K20" si="5">H19/H17*100</f>
        <v>16.551724137931036</v>
      </c>
      <c r="I20" s="294">
        <f t="shared" si="5"/>
        <v>16.898608349900595</v>
      </c>
      <c r="J20" s="274">
        <f t="shared" si="5"/>
        <v>0</v>
      </c>
      <c r="K20" s="275">
        <f t="shared" si="5"/>
        <v>15.01766784452297</v>
      </c>
      <c r="L20" s="274" t="e">
        <f t="shared" ref="L20:M20" si="6">L19/L17*100</f>
        <v>#DIV/0!</v>
      </c>
      <c r="M20" s="275">
        <f t="shared" si="6"/>
        <v>15.01766784452297</v>
      </c>
    </row>
    <row r="21" spans="1:13" x14ac:dyDescent="0.25">
      <c r="A21" s="256" t="s">
        <v>62</v>
      </c>
      <c r="B21" s="408" t="s">
        <v>34</v>
      </c>
      <c r="C21" s="25" t="s">
        <v>16</v>
      </c>
      <c r="D21" s="25">
        <v>48</v>
      </c>
      <c r="E21" s="25">
        <v>67</v>
      </c>
      <c r="F21" s="25">
        <v>37</v>
      </c>
      <c r="G21" s="57">
        <v>176</v>
      </c>
      <c r="H21" s="287">
        <v>242</v>
      </c>
      <c r="I21" s="295">
        <f>G21+H21</f>
        <v>418</v>
      </c>
      <c r="J21" s="276">
        <v>0</v>
      </c>
      <c r="K21" s="273">
        <f>G21+H21+J21</f>
        <v>418</v>
      </c>
      <c r="L21" s="276">
        <v>0</v>
      </c>
      <c r="M21" s="273">
        <f>I21+J21+L21</f>
        <v>418</v>
      </c>
    </row>
    <row r="22" spans="1:13" ht="15.75" thickBot="1" x14ac:dyDescent="0.3">
      <c r="A22" s="255"/>
      <c r="B22" s="409"/>
      <c r="C22" s="100" t="s">
        <v>27</v>
      </c>
      <c r="D22" s="261"/>
      <c r="E22" s="261"/>
      <c r="F22" s="261"/>
      <c r="G22" s="130">
        <f>G21/G17*100%</f>
        <v>0.82629107981220662</v>
      </c>
      <c r="H22" s="244">
        <f t="shared" ref="H22:K22" si="7">H21/H17*100</f>
        <v>83.448275862068968</v>
      </c>
      <c r="I22" s="294">
        <f t="shared" si="7"/>
        <v>83.101391650099401</v>
      </c>
      <c r="J22" s="274">
        <f t="shared" si="7"/>
        <v>0</v>
      </c>
      <c r="K22" s="275">
        <f t="shared" si="7"/>
        <v>73.851590106007066</v>
      </c>
      <c r="L22" s="274" t="e">
        <f t="shared" ref="L22:M22" si="8">L21/L17*100</f>
        <v>#DIV/0!</v>
      </c>
      <c r="M22" s="275">
        <f t="shared" si="8"/>
        <v>73.851590106007066</v>
      </c>
    </row>
    <row r="23" spans="1:13" ht="15" customHeight="1" x14ac:dyDescent="0.25">
      <c r="A23" s="256" t="s">
        <v>63</v>
      </c>
      <c r="B23" s="408" t="s">
        <v>35</v>
      </c>
      <c r="C23" s="99" t="s">
        <v>16</v>
      </c>
      <c r="D23" s="38">
        <v>0</v>
      </c>
      <c r="E23" s="38">
        <v>0</v>
      </c>
      <c r="F23" s="38">
        <v>0</v>
      </c>
      <c r="G23" s="404">
        <f>SUM(D23:F23)</f>
        <v>0</v>
      </c>
      <c r="H23" s="404" t="s">
        <v>25</v>
      </c>
      <c r="I23" s="406" t="s">
        <v>25</v>
      </c>
      <c r="J23" s="396" t="s">
        <v>25</v>
      </c>
      <c r="K23" s="398" t="s">
        <v>25</v>
      </c>
      <c r="L23" s="396" t="s">
        <v>25</v>
      </c>
      <c r="M23" s="398" t="s">
        <v>25</v>
      </c>
    </row>
    <row r="24" spans="1:13" ht="15.75" thickBot="1" x14ac:dyDescent="0.3">
      <c r="A24" s="255"/>
      <c r="B24" s="409"/>
      <c r="C24" s="100" t="s">
        <v>27</v>
      </c>
      <c r="D24" s="249"/>
      <c r="E24" s="249"/>
      <c r="F24" s="249"/>
      <c r="G24" s="405"/>
      <c r="H24" s="405"/>
      <c r="I24" s="407"/>
      <c r="J24" s="397"/>
      <c r="K24" s="399"/>
      <c r="L24" s="397"/>
      <c r="M24" s="399"/>
    </row>
    <row r="25" spans="1:13" ht="15.75" thickBot="1" x14ac:dyDescent="0.3">
      <c r="A25" s="257" t="s">
        <v>64</v>
      </c>
      <c r="B25" s="102" t="s">
        <v>36</v>
      </c>
      <c r="C25" s="23" t="s">
        <v>16</v>
      </c>
      <c r="D25" s="23">
        <v>0</v>
      </c>
      <c r="E25" s="23">
        <v>0</v>
      </c>
      <c r="F25" s="23">
        <v>70</v>
      </c>
      <c r="G25" s="271">
        <v>68</v>
      </c>
      <c r="H25" s="288">
        <v>63</v>
      </c>
      <c r="I25" s="292">
        <f>H25</f>
        <v>63</v>
      </c>
      <c r="J25" s="283">
        <v>0</v>
      </c>
      <c r="K25" s="283">
        <f>J25</f>
        <v>0</v>
      </c>
      <c r="L25" s="283">
        <v>0</v>
      </c>
      <c r="M25" s="283">
        <f>L25</f>
        <v>0</v>
      </c>
    </row>
    <row r="26" spans="1:13" ht="15" customHeight="1" x14ac:dyDescent="0.25">
      <c r="A26" s="256" t="s">
        <v>65</v>
      </c>
      <c r="B26" s="408" t="s">
        <v>21</v>
      </c>
      <c r="C26" s="25" t="s">
        <v>16</v>
      </c>
      <c r="D26" s="25">
        <v>32</v>
      </c>
      <c r="E26" s="25">
        <v>49</v>
      </c>
      <c r="F26" s="25">
        <v>67</v>
      </c>
      <c r="G26" s="57">
        <v>179</v>
      </c>
      <c r="H26" s="290">
        <v>251</v>
      </c>
      <c r="I26" s="297">
        <f>G26+H26</f>
        <v>430</v>
      </c>
      <c r="J26" s="272">
        <v>0</v>
      </c>
      <c r="K26" s="273">
        <f>G26+H26+J26</f>
        <v>430</v>
      </c>
      <c r="L26" s="272">
        <v>0</v>
      </c>
      <c r="M26" s="273">
        <f>I26+J26+L26</f>
        <v>430</v>
      </c>
    </row>
    <row r="27" spans="1:13" ht="15.75" thickBot="1" x14ac:dyDescent="0.3">
      <c r="A27" s="255"/>
      <c r="B27" s="409"/>
      <c r="C27" s="100" t="s">
        <v>27</v>
      </c>
      <c r="D27" s="261"/>
      <c r="E27" s="261"/>
      <c r="F27" s="261"/>
      <c r="G27" s="130">
        <f>G26/G17*100%</f>
        <v>0.84037558685446012</v>
      </c>
      <c r="H27" s="244">
        <f t="shared" ref="H27:K27" si="9">H26/H17*100</f>
        <v>86.551724137931032</v>
      </c>
      <c r="I27" s="294">
        <f t="shared" si="9"/>
        <v>85.487077534791254</v>
      </c>
      <c r="J27" s="274">
        <f t="shared" si="9"/>
        <v>0</v>
      </c>
      <c r="K27" s="275">
        <f t="shared" si="9"/>
        <v>75.971731448763251</v>
      </c>
      <c r="L27" s="274" t="e">
        <f t="shared" ref="L27:M27" si="10">L26/L17*100</f>
        <v>#DIV/0!</v>
      </c>
      <c r="M27" s="275">
        <f t="shared" si="10"/>
        <v>75.971731448763251</v>
      </c>
    </row>
    <row r="28" spans="1:13" ht="23.25" thickBot="1" x14ac:dyDescent="0.3">
      <c r="A28" s="257" t="s">
        <v>66</v>
      </c>
      <c r="B28" s="102" t="s">
        <v>23</v>
      </c>
      <c r="C28" s="23" t="s">
        <v>45</v>
      </c>
      <c r="D28" s="23">
        <v>0</v>
      </c>
      <c r="E28" s="23">
        <v>0</v>
      </c>
      <c r="F28" s="23">
        <v>0</v>
      </c>
      <c r="G28" s="53">
        <f>SUM(D28:F28)</f>
        <v>0</v>
      </c>
      <c r="H28" s="53" t="s">
        <v>25</v>
      </c>
      <c r="I28" s="245" t="s">
        <v>25</v>
      </c>
      <c r="J28" s="280" t="s">
        <v>25</v>
      </c>
      <c r="K28" s="284" t="s">
        <v>25</v>
      </c>
      <c r="L28" s="280" t="s">
        <v>25</v>
      </c>
      <c r="M28" s="284" t="s">
        <v>25</v>
      </c>
    </row>
    <row r="29" spans="1:13" ht="32.25" thickBot="1" x14ac:dyDescent="0.3">
      <c r="A29" s="257" t="s">
        <v>67</v>
      </c>
      <c r="B29" s="102" t="s">
        <v>28</v>
      </c>
      <c r="C29" s="23" t="s">
        <v>16</v>
      </c>
      <c r="D29" s="23">
        <v>0</v>
      </c>
      <c r="E29" s="23">
        <v>0</v>
      </c>
      <c r="F29" s="23">
        <v>0</v>
      </c>
      <c r="G29" s="53">
        <f>SUM(D29:F29)</f>
        <v>0</v>
      </c>
      <c r="H29" s="53" t="s">
        <v>25</v>
      </c>
      <c r="I29" s="245" t="s">
        <v>25</v>
      </c>
      <c r="J29" s="280" t="s">
        <v>25</v>
      </c>
      <c r="K29" s="284" t="s">
        <v>25</v>
      </c>
      <c r="L29" s="280" t="s">
        <v>25</v>
      </c>
      <c r="M29" s="284" t="s">
        <v>25</v>
      </c>
    </row>
    <row r="30" spans="1:13" ht="15.75" thickBot="1" x14ac:dyDescent="0.3">
      <c r="A30" s="257" t="s">
        <v>68</v>
      </c>
      <c r="B30" s="102" t="s">
        <v>30</v>
      </c>
      <c r="C30" s="23" t="s">
        <v>43</v>
      </c>
      <c r="D30" s="23">
        <v>0</v>
      </c>
      <c r="E30" s="23">
        <v>0</v>
      </c>
      <c r="F30" s="23">
        <v>0</v>
      </c>
      <c r="G30" s="53">
        <f>SUM(D30:F30)</f>
        <v>0</v>
      </c>
      <c r="H30" s="53" t="s">
        <v>25</v>
      </c>
      <c r="I30" s="245" t="s">
        <v>25</v>
      </c>
      <c r="J30" s="280" t="s">
        <v>25</v>
      </c>
      <c r="K30" s="284" t="s">
        <v>25</v>
      </c>
      <c r="L30" s="280" t="s">
        <v>25</v>
      </c>
      <c r="M30" s="284" t="s">
        <v>25</v>
      </c>
    </row>
    <row r="31" spans="1:13" ht="21.75" thickBot="1" x14ac:dyDescent="0.3">
      <c r="A31" s="257" t="s">
        <v>69</v>
      </c>
      <c r="B31" s="101" t="s">
        <v>38</v>
      </c>
      <c r="C31" s="23" t="s">
        <v>16</v>
      </c>
      <c r="D31" s="23">
        <v>13</v>
      </c>
      <c r="E31" s="23">
        <v>8</v>
      </c>
      <c r="F31" s="23">
        <v>31</v>
      </c>
      <c r="G31" s="53">
        <v>41</v>
      </c>
      <c r="H31" s="291">
        <v>29</v>
      </c>
      <c r="I31" s="268">
        <f>G31+H31</f>
        <v>70</v>
      </c>
      <c r="J31" s="276">
        <v>0</v>
      </c>
      <c r="K31" s="273">
        <f>I31+J31</f>
        <v>70</v>
      </c>
      <c r="L31" s="276">
        <v>0</v>
      </c>
      <c r="M31" s="273">
        <f>I31+J31+L31</f>
        <v>70</v>
      </c>
    </row>
    <row r="32" spans="1:13" ht="15.75" thickBot="1" x14ac:dyDescent="0.3">
      <c r="A32" s="257"/>
      <c r="B32" s="68" t="s">
        <v>39</v>
      </c>
      <c r="C32" s="70"/>
      <c r="D32" s="70"/>
      <c r="E32" s="70"/>
      <c r="F32" s="70"/>
      <c r="G32" s="53"/>
      <c r="H32" s="53"/>
      <c r="I32" s="245"/>
      <c r="J32" s="285"/>
      <c r="K32" s="278"/>
      <c r="L32" s="285"/>
      <c r="M32" s="278"/>
    </row>
    <row r="33" spans="1:13" ht="15.75" thickBot="1" x14ac:dyDescent="0.3">
      <c r="A33" s="257" t="s">
        <v>94</v>
      </c>
      <c r="B33" s="102" t="s">
        <v>96</v>
      </c>
      <c r="C33" s="23" t="s">
        <v>16</v>
      </c>
      <c r="D33" s="23">
        <v>13</v>
      </c>
      <c r="E33" s="23">
        <v>8</v>
      </c>
      <c r="F33" s="23">
        <v>31</v>
      </c>
      <c r="G33" s="53">
        <v>41</v>
      </c>
      <c r="H33" s="291">
        <v>29</v>
      </c>
      <c r="I33" s="268">
        <f>G33+H33</f>
        <v>70</v>
      </c>
      <c r="J33" s="285">
        <v>0</v>
      </c>
      <c r="K33" s="278">
        <f>G33+H33+J33</f>
        <v>70</v>
      </c>
      <c r="L33" s="285">
        <v>0</v>
      </c>
      <c r="M33" s="278">
        <f>I33+J33+L33</f>
        <v>70</v>
      </c>
    </row>
    <row r="34" spans="1:13" ht="21.75" thickBot="1" x14ac:dyDescent="0.3">
      <c r="A34" s="257" t="s">
        <v>70</v>
      </c>
      <c r="B34" s="102" t="s">
        <v>37</v>
      </c>
      <c r="C34" s="23" t="s">
        <v>16</v>
      </c>
      <c r="D34" s="23">
        <v>0</v>
      </c>
      <c r="E34" s="23">
        <v>0</v>
      </c>
      <c r="F34" s="23">
        <v>0</v>
      </c>
      <c r="G34" s="53">
        <f>SUM(D34:F34)</f>
        <v>0</v>
      </c>
      <c r="H34" s="291">
        <v>0</v>
      </c>
      <c r="I34" s="268">
        <f>G34+H34</f>
        <v>0</v>
      </c>
      <c r="J34" s="285" t="s">
        <v>92</v>
      </c>
      <c r="K34" s="278">
        <f>G34+H34+J34</f>
        <v>0</v>
      </c>
      <c r="L34" s="285" t="s">
        <v>92</v>
      </c>
      <c r="M34" s="278">
        <f>I34+J34+L34</f>
        <v>0</v>
      </c>
    </row>
    <row r="35" spans="1:13" ht="21.75" thickBot="1" x14ac:dyDescent="0.3">
      <c r="A35" s="257" t="s">
        <v>95</v>
      </c>
      <c r="B35" s="102" t="s">
        <v>41</v>
      </c>
      <c r="C35" s="23" t="s">
        <v>16</v>
      </c>
      <c r="D35" s="23">
        <v>4</v>
      </c>
      <c r="E35" s="23">
        <v>6</v>
      </c>
      <c r="F35" s="23">
        <v>9</v>
      </c>
      <c r="G35" s="53">
        <v>12</v>
      </c>
      <c r="H35" s="291">
        <v>8</v>
      </c>
      <c r="I35" s="268">
        <f>G35+H35</f>
        <v>20</v>
      </c>
      <c r="J35" s="285">
        <v>0</v>
      </c>
      <c r="K35" s="278">
        <f>G35+H35+J35</f>
        <v>20</v>
      </c>
      <c r="L35" s="285">
        <v>0</v>
      </c>
      <c r="M35" s="278">
        <f>I35+J35+L35</f>
        <v>20</v>
      </c>
    </row>
    <row r="36" spans="1:13" x14ac:dyDescent="0.25">
      <c r="B36" s="66"/>
      <c r="C36" s="44"/>
      <c r="D36" s="44"/>
      <c r="E36" s="44"/>
      <c r="F36" s="44"/>
      <c r="G36" s="243"/>
      <c r="H36" s="67"/>
      <c r="I36" s="67"/>
      <c r="J36" s="67"/>
      <c r="K36" s="67"/>
    </row>
    <row r="37" spans="1:13" x14ac:dyDescent="0.25">
      <c r="B37" s="66"/>
      <c r="C37" s="44"/>
      <c r="D37" s="44"/>
      <c r="E37" s="44"/>
      <c r="F37" s="44"/>
      <c r="G37" s="67"/>
      <c r="H37" s="67"/>
      <c r="I37" s="67"/>
      <c r="J37" s="67"/>
      <c r="K37" s="67"/>
    </row>
  </sheetData>
  <mergeCells count="27">
    <mergeCell ref="K5:K6"/>
    <mergeCell ref="B26:B27"/>
    <mergeCell ref="B5:B6"/>
    <mergeCell ref="C5:C6"/>
    <mergeCell ref="G5:G6"/>
    <mergeCell ref="H5:H6"/>
    <mergeCell ref="B23:B24"/>
    <mergeCell ref="G23:G24"/>
    <mergeCell ref="B9:B10"/>
    <mergeCell ref="B13:B14"/>
    <mergeCell ref="B15:B16"/>
    <mergeCell ref="L5:L6"/>
    <mergeCell ref="M5:M6"/>
    <mergeCell ref="L23:L24"/>
    <mergeCell ref="M23:M24"/>
    <mergeCell ref="A1:M1"/>
    <mergeCell ref="A2:M2"/>
    <mergeCell ref="A3:M3"/>
    <mergeCell ref="A5:A6"/>
    <mergeCell ref="H23:H24"/>
    <mergeCell ref="I23:I24"/>
    <mergeCell ref="J23:J24"/>
    <mergeCell ref="K23:K24"/>
    <mergeCell ref="B19:B20"/>
    <mergeCell ref="B21:B22"/>
    <mergeCell ref="I5:I6"/>
    <mergeCell ref="J5:J6"/>
  </mergeCells>
  <pageMargins left="0.59055118110236227" right="0" top="0.78740157480314965" bottom="0" header="0" footer="0"/>
  <pageSetup paperSize="9" scale="9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9 месяцев 2013г.</vt:lpstr>
      <vt:lpstr>2 квартал 2014г.</vt:lpstr>
      <vt:lpstr>1 полугодие 2014г.</vt:lpstr>
      <vt:lpstr>3квартал 2014</vt:lpstr>
      <vt:lpstr>9 месяцев 2014</vt:lpstr>
      <vt:lpstr>1 квартал 2014</vt:lpstr>
      <vt:lpstr>2 квартал 2019г</vt:lpstr>
      <vt:lpstr>4 квартал 2015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2020-01-13T11:34:40Z</dcterms:modified>
</cp:coreProperties>
</file>