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585" windowWidth="14805" windowHeight="7530" firstSheet="8" activeTab="8"/>
  </bookViews>
  <sheets>
    <sheet name="4 квартал 2013г." sheetId="1" r:id="rId1"/>
    <sheet name="9 месяцев 2013г." sheetId="2" state="hidden" r:id="rId2"/>
    <sheet name="1 квартал 2014г." sheetId="4" r:id="rId3"/>
    <sheet name="2 квартал 2014г." sheetId="6" state="hidden" r:id="rId4"/>
    <sheet name="1 полугодие 2014г." sheetId="7" state="hidden" r:id="rId5"/>
    <sheet name="3квартал 2014" sheetId="9" state="hidden" r:id="rId6"/>
    <sheet name="9 месяцев 2014" sheetId="10" state="hidden" r:id="rId7"/>
    <sheet name="1 квартал 2014" sheetId="11" state="hidden" r:id="rId8"/>
    <sheet name="4 квартал 2018г" sheetId="5" r:id="rId9"/>
    <sheet name="4 квартал 2015" sheetId="12" state="hidden" r:id="rId10"/>
  </sheets>
  <calcPr calcId="124519"/>
</workbook>
</file>

<file path=xl/calcChain.xml><?xml version="1.0" encoding="utf-8"?>
<calcChain xmlns="http://schemas.openxmlformats.org/spreadsheetml/2006/main">
  <c r="L14" i="5"/>
  <c r="J14"/>
  <c r="H14"/>
  <c r="I25" l="1"/>
  <c r="J17"/>
  <c r="G34" l="1"/>
  <c r="G30"/>
  <c r="G29"/>
  <c r="G28"/>
  <c r="G26"/>
  <c r="G25"/>
  <c r="G23"/>
  <c r="G15"/>
  <c r="G13"/>
  <c r="G11"/>
  <c r="G9"/>
  <c r="G8"/>
  <c r="I8" s="1"/>
  <c r="G17" l="1"/>
  <c r="K7"/>
  <c r="I7"/>
  <c r="M25" l="1"/>
  <c r="K25"/>
  <c r="M7" l="1"/>
  <c r="L7"/>
  <c r="J7"/>
  <c r="H7"/>
  <c r="H17" s="1"/>
  <c r="G10" l="1"/>
  <c r="H10"/>
  <c r="J10"/>
  <c r="G20"/>
  <c r="G12"/>
  <c r="G14"/>
  <c r="G16"/>
  <c r="G27" l="1"/>
  <c r="G22"/>
  <c r="L17"/>
  <c r="L22" s="1"/>
  <c r="L20" l="1"/>
  <c r="L27"/>
  <c r="K8"/>
  <c r="K10" s="1"/>
  <c r="K26"/>
  <c r="K11"/>
  <c r="K12" s="1"/>
  <c r="K13"/>
  <c r="K15"/>
  <c r="K19"/>
  <c r="K21"/>
  <c r="K33"/>
  <c r="K34"/>
  <c r="K35"/>
  <c r="J12"/>
  <c r="H12"/>
  <c r="K14" l="1"/>
  <c r="K16"/>
  <c r="C29" i="10"/>
  <c r="C32" l="1"/>
  <c r="C31"/>
  <c r="C28"/>
  <c r="C27"/>
  <c r="C23"/>
  <c r="C21"/>
  <c r="C15"/>
  <c r="C12"/>
  <c r="C8"/>
  <c r="C10"/>
  <c r="C6"/>
  <c r="H28" i="9"/>
  <c r="G28"/>
  <c r="O18"/>
  <c r="N18"/>
  <c r="M18"/>
  <c r="L18"/>
  <c r="I18"/>
  <c r="E18"/>
  <c r="D18"/>
  <c r="J16" i="5" l="1"/>
  <c r="F32" i="10" l="1"/>
  <c r="F31"/>
  <c r="F29"/>
  <c r="F25"/>
  <c r="F23"/>
  <c r="F21"/>
  <c r="F12"/>
  <c r="F8"/>
  <c r="F6"/>
  <c r="O32"/>
  <c r="O31"/>
  <c r="O29"/>
  <c r="O25"/>
  <c r="O23"/>
  <c r="O21"/>
  <c r="O12"/>
  <c r="O10"/>
  <c r="O8"/>
  <c r="O6"/>
  <c r="K32" l="1"/>
  <c r="K31"/>
  <c r="K29"/>
  <c r="K28"/>
  <c r="K25"/>
  <c r="K23"/>
  <c r="K21"/>
  <c r="K15"/>
  <c r="K12"/>
  <c r="K10"/>
  <c r="K8"/>
  <c r="K6"/>
  <c r="H31"/>
  <c r="H29"/>
  <c r="H12"/>
  <c r="H23"/>
  <c r="H21"/>
  <c r="H15"/>
  <c r="H8"/>
  <c r="H6"/>
  <c r="N9" i="6"/>
  <c r="N25" i="10"/>
  <c r="N32"/>
  <c r="N31"/>
  <c r="N29"/>
  <c r="N28"/>
  <c r="N23"/>
  <c r="N21"/>
  <c r="N12"/>
  <c r="N10"/>
  <c r="N8"/>
  <c r="N6"/>
  <c r="M31" l="1"/>
  <c r="M29"/>
  <c r="M23"/>
  <c r="M21"/>
  <c r="M12"/>
  <c r="M8"/>
  <c r="M10"/>
  <c r="M6"/>
  <c r="L31"/>
  <c r="L29"/>
  <c r="L12"/>
  <c r="L23"/>
  <c r="L21"/>
  <c r="L10"/>
  <c r="L8" l="1"/>
  <c r="L6"/>
  <c r="G12" l="1"/>
  <c r="G32"/>
  <c r="G31"/>
  <c r="G29"/>
  <c r="G23"/>
  <c r="G21"/>
  <c r="G15"/>
  <c r="G8"/>
  <c r="G10"/>
  <c r="G6"/>
  <c r="D29"/>
  <c r="D32"/>
  <c r="D31"/>
  <c r="D23"/>
  <c r="D21"/>
  <c r="D12"/>
  <c r="D8"/>
  <c r="D10"/>
  <c r="D6"/>
  <c r="J31"/>
  <c r="J29"/>
  <c r="J23"/>
  <c r="J21"/>
  <c r="J15"/>
  <c r="J12"/>
  <c r="J10"/>
  <c r="J11" s="1"/>
  <c r="J8"/>
  <c r="J6"/>
  <c r="E31"/>
  <c r="E29"/>
  <c r="E23"/>
  <c r="E21"/>
  <c r="E12"/>
  <c r="E10"/>
  <c r="E8"/>
  <c r="I31"/>
  <c r="I29"/>
  <c r="I23"/>
  <c r="I21"/>
  <c r="I12"/>
  <c r="I8"/>
  <c r="I6"/>
  <c r="J13" i="9"/>
  <c r="E9" l="1"/>
  <c r="E6" i="10"/>
  <c r="P34" i="1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N7"/>
  <c r="N9" s="1"/>
  <c r="M7"/>
  <c r="M9" s="1"/>
  <c r="L7"/>
  <c r="L9" s="1"/>
  <c r="K7"/>
  <c r="K9" s="1"/>
  <c r="K28" s="1"/>
  <c r="J7"/>
  <c r="J9" s="1"/>
  <c r="I7"/>
  <c r="I9" s="1"/>
  <c r="H7"/>
  <c r="H9" s="1"/>
  <c r="H7" i="10" s="1"/>
  <c r="G7" i="11"/>
  <c r="G9" s="1"/>
  <c r="G7" i="10" s="1"/>
  <c r="F7" i="11"/>
  <c r="F9" s="1"/>
  <c r="F28" s="1"/>
  <c r="E7"/>
  <c r="E9" s="1"/>
  <c r="D7"/>
  <c r="D9" s="1"/>
  <c r="C7"/>
  <c r="C9" s="1"/>
  <c r="P6"/>
  <c r="P11" l="1"/>
  <c r="E28" i="9"/>
  <c r="E7" i="10"/>
  <c r="P18" i="11"/>
  <c r="C2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P28" l="1"/>
  <c r="P26"/>
  <c r="P24"/>
  <c r="P32" i="10" l="1"/>
  <c r="P31"/>
  <c r="P29"/>
  <c r="P28"/>
  <c r="P27"/>
  <c r="P25"/>
  <c r="H24"/>
  <c r="G24"/>
  <c r="E24"/>
  <c r="P23"/>
  <c r="H22"/>
  <c r="G22"/>
  <c r="E22"/>
  <c r="P21"/>
  <c r="K16"/>
  <c r="J16"/>
  <c r="H16"/>
  <c r="G16"/>
  <c r="C16"/>
  <c r="P15"/>
  <c r="H13"/>
  <c r="G13"/>
  <c r="E13"/>
  <c r="P12"/>
  <c r="O11"/>
  <c r="N11"/>
  <c r="M11"/>
  <c r="L11"/>
  <c r="K11"/>
  <c r="G11"/>
  <c r="E11"/>
  <c r="D11"/>
  <c r="C11"/>
  <c r="P10"/>
  <c r="P11" s="1"/>
  <c r="O9"/>
  <c r="N9"/>
  <c r="M9"/>
  <c r="L9"/>
  <c r="K9"/>
  <c r="J9"/>
  <c r="I9"/>
  <c r="H9"/>
  <c r="G9"/>
  <c r="F9"/>
  <c r="E9"/>
  <c r="D9"/>
  <c r="C9"/>
  <c r="P8"/>
  <c r="P6"/>
  <c r="P34" i="9"/>
  <c r="P33"/>
  <c r="P31"/>
  <c r="P30"/>
  <c r="P29"/>
  <c r="P27"/>
  <c r="H26"/>
  <c r="G26"/>
  <c r="E26"/>
  <c r="P25"/>
  <c r="H24"/>
  <c r="G24"/>
  <c r="E24"/>
  <c r="P23"/>
  <c r="K18"/>
  <c r="J18"/>
  <c r="H18"/>
  <c r="G18"/>
  <c r="C18"/>
  <c r="P17"/>
  <c r="H15"/>
  <c r="G15"/>
  <c r="E15"/>
  <c r="P14"/>
  <c r="N13"/>
  <c r="M13"/>
  <c r="K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10" s="1"/>
  <c r="O24" s="1"/>
  <c r="N7" i="9"/>
  <c r="N9" s="1"/>
  <c r="N7" i="10" s="1"/>
  <c r="N26" s="1"/>
  <c r="M7" i="9"/>
  <c r="M9" s="1"/>
  <c r="M24" s="1"/>
  <c r="L7"/>
  <c r="L9" s="1"/>
  <c r="L24" s="1"/>
  <c r="K7"/>
  <c r="K9" s="1"/>
  <c r="K7" i="10" s="1"/>
  <c r="K22" s="1"/>
  <c r="J7" i="9"/>
  <c r="J9" s="1"/>
  <c r="I7"/>
  <c r="I9" s="1"/>
  <c r="I24" s="1"/>
  <c r="H7"/>
  <c r="G7"/>
  <c r="F7"/>
  <c r="F9" s="1"/>
  <c r="D7"/>
  <c r="D9" s="1"/>
  <c r="C7"/>
  <c r="P6"/>
  <c r="M15" l="1"/>
  <c r="M26"/>
  <c r="I15"/>
  <c r="L15"/>
  <c r="I26"/>
  <c r="J28"/>
  <c r="J7" i="10"/>
  <c r="K15" i="9"/>
  <c r="K24"/>
  <c r="O28"/>
  <c r="K24" i="10"/>
  <c r="J26" i="9"/>
  <c r="O26"/>
  <c r="O13" i="10"/>
  <c r="O22"/>
  <c r="K26"/>
  <c r="K26" i="9"/>
  <c r="K13" i="10"/>
  <c r="O26"/>
  <c r="L28" i="9"/>
  <c r="L7" i="10"/>
  <c r="I28" i="9"/>
  <c r="I7" i="10"/>
  <c r="M28" i="9"/>
  <c r="M7" i="10"/>
  <c r="N28" i="9"/>
  <c r="J15"/>
  <c r="O15"/>
  <c r="J24"/>
  <c r="O24"/>
  <c r="L26"/>
  <c r="K28"/>
  <c r="P7"/>
  <c r="C9"/>
  <c r="P9" s="1"/>
  <c r="P24" s="1"/>
  <c r="D26"/>
  <c r="D28"/>
  <c r="D7" i="10"/>
  <c r="D15" i="9"/>
  <c r="D24"/>
  <c r="P16" i="10"/>
  <c r="P9"/>
  <c r="P18" i="9"/>
  <c r="P11"/>
  <c r="N13" i="10"/>
  <c r="N22"/>
  <c r="N24"/>
  <c r="F28" i="9"/>
  <c r="F26"/>
  <c r="F24"/>
  <c r="F15"/>
  <c r="N15"/>
  <c r="N24"/>
  <c r="N26"/>
  <c r="I11" i="5"/>
  <c r="I13"/>
  <c r="M13" s="1"/>
  <c r="I15"/>
  <c r="M15" s="1"/>
  <c r="H16"/>
  <c r="I17"/>
  <c r="I19"/>
  <c r="M19" s="1"/>
  <c r="H20"/>
  <c r="I21"/>
  <c r="M21" s="1"/>
  <c r="H22"/>
  <c r="I26"/>
  <c r="M26" s="1"/>
  <c r="H27"/>
  <c r="M31"/>
  <c r="I33"/>
  <c r="M33" s="1"/>
  <c r="I34"/>
  <c r="M34" s="1"/>
  <c r="I35"/>
  <c r="M35" s="1"/>
  <c r="P28" i="9" l="1"/>
  <c r="M9" i="5"/>
  <c r="I10"/>
  <c r="J22"/>
  <c r="K17"/>
  <c r="M8"/>
  <c r="M17"/>
  <c r="M27" s="1"/>
  <c r="I12"/>
  <c r="M11"/>
  <c r="M12" s="1"/>
  <c r="I27"/>
  <c r="I22"/>
  <c r="I20"/>
  <c r="I16"/>
  <c r="P15" i="9"/>
  <c r="I24" i="10"/>
  <c r="I22"/>
  <c r="I13"/>
  <c r="P26" i="9"/>
  <c r="J24" i="10"/>
  <c r="J22"/>
  <c r="J13"/>
  <c r="M24"/>
  <c r="M22"/>
  <c r="M13"/>
  <c r="L22"/>
  <c r="L13"/>
  <c r="L24"/>
  <c r="I14" i="5"/>
  <c r="C28" i="9"/>
  <c r="C7" i="10"/>
  <c r="C26" i="9"/>
  <c r="C24"/>
  <c r="C15"/>
  <c r="D24" i="10"/>
  <c r="D22"/>
  <c r="D13"/>
  <c r="J20" i="5"/>
  <c r="J27"/>
  <c r="C28" i="7"/>
  <c r="M10" i="5" l="1"/>
  <c r="M22"/>
  <c r="M16"/>
  <c r="M14"/>
  <c r="K20"/>
  <c r="K22"/>
  <c r="K27"/>
  <c r="M20"/>
  <c r="C24" i="10"/>
  <c r="C22"/>
  <c r="C13"/>
  <c r="C12" i="7"/>
  <c r="F25" l="1"/>
  <c r="F32"/>
  <c r="F31"/>
  <c r="F29"/>
  <c r="F28"/>
  <c r="F27"/>
  <c r="F23"/>
  <c r="F21"/>
  <c r="F12"/>
  <c r="F10"/>
  <c r="F8"/>
  <c r="F6"/>
  <c r="F9" l="1"/>
  <c r="F11"/>
  <c r="P31" i="6"/>
  <c r="P10"/>
  <c r="C32" i="7"/>
  <c r="C31"/>
  <c r="C29"/>
  <c r="C27"/>
  <c r="C23"/>
  <c r="C21"/>
  <c r="C15"/>
  <c r="C10"/>
  <c r="C8"/>
  <c r="C6"/>
  <c r="G12" l="1"/>
  <c r="N32"/>
  <c r="N28"/>
  <c r="O25"/>
  <c r="N31"/>
  <c r="N29"/>
  <c r="N23"/>
  <c r="N21"/>
  <c r="N12"/>
  <c r="N10"/>
  <c r="N8"/>
  <c r="N6"/>
  <c r="N9" l="1"/>
  <c r="N11"/>
  <c r="D12"/>
  <c r="D6"/>
  <c r="D32"/>
  <c r="D31"/>
  <c r="D29"/>
  <c r="D28"/>
  <c r="D23"/>
  <c r="D21"/>
  <c r="D10"/>
  <c r="D8"/>
  <c r="D9" s="1"/>
  <c r="O27"/>
  <c r="O32"/>
  <c r="O31"/>
  <c r="O29"/>
  <c r="O28"/>
  <c r="O23"/>
  <c r="O21"/>
  <c r="O12"/>
  <c r="O10"/>
  <c r="O8"/>
  <c r="O6"/>
  <c r="O13" i="6"/>
  <c r="O9" i="7" l="1"/>
  <c r="D11"/>
  <c r="O11"/>
  <c r="E32"/>
  <c r="E31"/>
  <c r="E29"/>
  <c r="E27"/>
  <c r="E23"/>
  <c r="E21"/>
  <c r="E12"/>
  <c r="E13" i="6"/>
  <c r="E10" i="7"/>
  <c r="E8"/>
  <c r="E6"/>
  <c r="K32"/>
  <c r="K28"/>
  <c r="K31"/>
  <c r="K29"/>
  <c r="K25"/>
  <c r="P25" s="1"/>
  <c r="K23"/>
  <c r="K21"/>
  <c r="K15"/>
  <c r="K12"/>
  <c r="K10"/>
  <c r="K8"/>
  <c r="K6"/>
  <c r="K28" i="6"/>
  <c r="L31" i="7"/>
  <c r="L29"/>
  <c r="L23"/>
  <c r="L21"/>
  <c r="L12"/>
  <c r="L10"/>
  <c r="L13" i="6"/>
  <c r="L8" i="7"/>
  <c r="L6"/>
  <c r="H31"/>
  <c r="H29"/>
  <c r="H12"/>
  <c r="H23"/>
  <c r="H21"/>
  <c r="H8"/>
  <c r="H6"/>
  <c r="M31"/>
  <c r="M29"/>
  <c r="M12"/>
  <c r="M23"/>
  <c r="M21"/>
  <c r="M10"/>
  <c r="M8"/>
  <c r="M6"/>
  <c r="J31"/>
  <c r="J29"/>
  <c r="J12"/>
  <c r="J27"/>
  <c r="J23"/>
  <c r="J21"/>
  <c r="J15"/>
  <c r="J10"/>
  <c r="J8"/>
  <c r="J6"/>
  <c r="I12"/>
  <c r="I32"/>
  <c r="I31"/>
  <c r="I29"/>
  <c r="I28"/>
  <c r="I23"/>
  <c r="I21"/>
  <c r="I10"/>
  <c r="I8"/>
  <c r="I6"/>
  <c r="G32"/>
  <c r="G31"/>
  <c r="G29"/>
  <c r="G23"/>
  <c r="G21"/>
  <c r="G27"/>
  <c r="G15"/>
  <c r="G10"/>
  <c r="G8"/>
  <c r="G6"/>
  <c r="M32"/>
  <c r="L32"/>
  <c r="J32"/>
  <c r="H32"/>
  <c r="M28"/>
  <c r="L28"/>
  <c r="J28"/>
  <c r="H28"/>
  <c r="G28"/>
  <c r="E28"/>
  <c r="P28"/>
  <c r="H15"/>
  <c r="H10"/>
  <c r="C9"/>
  <c r="P32" l="1"/>
  <c r="E9"/>
  <c r="L11"/>
  <c r="P27"/>
  <c r="P31"/>
  <c r="P6"/>
  <c r="P8"/>
  <c r="I11"/>
  <c r="I9"/>
  <c r="H9"/>
  <c r="J9"/>
  <c r="K9"/>
  <c r="L9"/>
  <c r="M9"/>
  <c r="C11"/>
  <c r="E11"/>
  <c r="G11"/>
  <c r="H11"/>
  <c r="J11"/>
  <c r="K11"/>
  <c r="M11"/>
  <c r="P10"/>
  <c r="P12"/>
  <c r="P15"/>
  <c r="P21"/>
  <c r="P23"/>
  <c r="P9" l="1"/>
  <c r="P11"/>
  <c r="P34" i="4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7" s="1"/>
  <c r="N7" i="4"/>
  <c r="N9" s="1"/>
  <c r="N7" i="7" s="1"/>
  <c r="M7" i="4"/>
  <c r="M9" s="1"/>
  <c r="M7" i="7" s="1"/>
  <c r="L7" i="4"/>
  <c r="L9" s="1"/>
  <c r="L7" i="7" s="1"/>
  <c r="K7" i="4"/>
  <c r="K9" s="1"/>
  <c r="K7" i="7" s="1"/>
  <c r="J7" i="4"/>
  <c r="J9" s="1"/>
  <c r="J7" i="7" s="1"/>
  <c r="I7" i="4"/>
  <c r="I9" s="1"/>
  <c r="I7" i="7" s="1"/>
  <c r="H7" i="4"/>
  <c r="H9" s="1"/>
  <c r="H7" i="7" s="1"/>
  <c r="G7" i="4"/>
  <c r="G9" s="1"/>
  <c r="G7" i="7" s="1"/>
  <c r="F7" i="4"/>
  <c r="F9" s="1"/>
  <c r="E7"/>
  <c r="E9" s="1"/>
  <c r="E7" i="7" s="1"/>
  <c r="D7" i="4"/>
  <c r="D9" s="1"/>
  <c r="D7" i="7" s="1"/>
  <c r="C7" i="4"/>
  <c r="C9" s="1"/>
  <c r="C7" i="7" s="1"/>
  <c r="P6" i="4"/>
  <c r="P34" i="6"/>
  <c r="P33"/>
  <c r="P30"/>
  <c r="P29"/>
  <c r="P27"/>
  <c r="P25"/>
  <c r="P23"/>
  <c r="K18"/>
  <c r="J18"/>
  <c r="H18"/>
  <c r="G18"/>
  <c r="C18"/>
  <c r="P17"/>
  <c r="P14"/>
  <c r="N13"/>
  <c r="M13"/>
  <c r="K13"/>
  <c r="G13"/>
  <c r="D13"/>
  <c r="C13"/>
  <c r="P12"/>
  <c r="P13" s="1"/>
  <c r="O11"/>
  <c r="N11"/>
  <c r="M11"/>
  <c r="L11"/>
  <c r="K11"/>
  <c r="J11"/>
  <c r="I11"/>
  <c r="H11"/>
  <c r="G11"/>
  <c r="F11"/>
  <c r="E11"/>
  <c r="D11"/>
  <c r="C11"/>
  <c r="P8"/>
  <c r="O7"/>
  <c r="N7"/>
  <c r="M7"/>
  <c r="L7"/>
  <c r="K7"/>
  <c r="J7"/>
  <c r="I7"/>
  <c r="H7"/>
  <c r="G7"/>
  <c r="F7"/>
  <c r="F9" s="1"/>
  <c r="E7"/>
  <c r="D7"/>
  <c r="C7"/>
  <c r="P6"/>
  <c r="F7" i="7" l="1"/>
  <c r="P7" s="1"/>
  <c r="C16"/>
  <c r="C22"/>
  <c r="C13"/>
  <c r="C24"/>
  <c r="P9" i="6"/>
  <c r="F7" i="10"/>
  <c r="F28" i="6"/>
  <c r="P11" i="4"/>
  <c r="P18"/>
  <c r="D16" i="7"/>
  <c r="D13"/>
  <c r="D22"/>
  <c r="D24"/>
  <c r="E13"/>
  <c r="E22"/>
  <c r="E24"/>
  <c r="G16"/>
  <c r="G13"/>
  <c r="G22"/>
  <c r="G24"/>
  <c r="H13"/>
  <c r="H16"/>
  <c r="H22"/>
  <c r="H24"/>
  <c r="I13"/>
  <c r="I22"/>
  <c r="I24"/>
  <c r="J13"/>
  <c r="J16"/>
  <c r="J22"/>
  <c r="J24"/>
  <c r="K26"/>
  <c r="K13"/>
  <c r="K16"/>
  <c r="K22"/>
  <c r="K24"/>
  <c r="L13"/>
  <c r="L22"/>
  <c r="L24"/>
  <c r="N26"/>
  <c r="N13"/>
  <c r="N22"/>
  <c r="N24"/>
  <c r="O26"/>
  <c r="O24"/>
  <c r="O13"/>
  <c r="O22"/>
  <c r="M13"/>
  <c r="M22"/>
  <c r="M24"/>
  <c r="P18" i="6"/>
  <c r="P11"/>
  <c r="C26" i="4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C26" i="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15" s="1"/>
  <c r="F24" i="10" l="1"/>
  <c r="F22"/>
  <c r="F13"/>
  <c r="F26"/>
  <c r="P7"/>
  <c r="F24" i="7"/>
  <c r="F26"/>
  <c r="P26" s="1"/>
  <c r="F22"/>
  <c r="F13"/>
  <c r="P24"/>
  <c r="P22"/>
  <c r="P16"/>
  <c r="P13"/>
  <c r="P28" i="4"/>
  <c r="P26"/>
  <c r="P24"/>
  <c r="P28" i="6"/>
  <c r="P26"/>
  <c r="P24"/>
  <c r="P13" i="10" l="1"/>
  <c r="P22"/>
  <c r="P24"/>
  <c r="P26"/>
  <c r="P32" i="1"/>
  <c r="P31"/>
  <c r="P28"/>
  <c r="P27"/>
  <c r="O26"/>
  <c r="F26"/>
  <c r="P25"/>
  <c r="O24"/>
  <c r="N24"/>
  <c r="M24"/>
  <c r="L24"/>
  <c r="K24"/>
  <c r="J24"/>
  <c r="I24"/>
  <c r="H24"/>
  <c r="G24"/>
  <c r="F24"/>
  <c r="E24"/>
  <c r="D24"/>
  <c r="C24"/>
  <c r="P23"/>
  <c r="O22"/>
  <c r="N22"/>
  <c r="L22"/>
  <c r="K22"/>
  <c r="J22"/>
  <c r="H22"/>
  <c r="G22"/>
  <c r="F22"/>
  <c r="E22"/>
  <c r="D22"/>
  <c r="C22"/>
  <c r="P21"/>
  <c r="K16"/>
  <c r="J16"/>
  <c r="H16"/>
  <c r="D16"/>
  <c r="C16"/>
  <c r="P15"/>
  <c r="O13"/>
  <c r="N13"/>
  <c r="M13"/>
  <c r="L13"/>
  <c r="K13"/>
  <c r="J13"/>
  <c r="I13"/>
  <c r="H13"/>
  <c r="G13"/>
  <c r="F13"/>
  <c r="E13"/>
  <c r="D13"/>
  <c r="C13"/>
  <c r="P12"/>
  <c r="O11"/>
  <c r="N11"/>
  <c r="M11"/>
  <c r="L11"/>
  <c r="K11"/>
  <c r="J11"/>
  <c r="I11"/>
  <c r="H11"/>
  <c r="G11"/>
  <c r="F11"/>
  <c r="E11"/>
  <c r="D11"/>
  <c r="C11"/>
  <c r="P10"/>
  <c r="O9"/>
  <c r="N9"/>
  <c r="M9"/>
  <c r="L9"/>
  <c r="K9"/>
  <c r="J9"/>
  <c r="I9"/>
  <c r="H9"/>
  <c r="G9"/>
  <c r="F9"/>
  <c r="E9"/>
  <c r="D9"/>
  <c r="C9"/>
  <c r="P8"/>
  <c r="P7"/>
  <c r="P6"/>
  <c r="P9" l="1"/>
  <c r="P11"/>
  <c r="P13"/>
  <c r="P16"/>
  <c r="P22"/>
  <c r="P24"/>
  <c r="P26"/>
  <c r="G9" i="7"/>
</calcChain>
</file>

<file path=xl/sharedStrings.xml><?xml version="1.0" encoding="utf-8"?>
<sst xmlns="http://schemas.openxmlformats.org/spreadsheetml/2006/main" count="1046" uniqueCount="105">
  <si>
    <t>СТАТИСТИЧЕСКИЕ ДАННЫЕ</t>
  </si>
  <si>
    <t>о работе с обращениями граждан  муниципального образования Темрюкский район</t>
  </si>
  <si>
    <t>за 4 квартал 2013 года.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</si>
  <si>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</si>
  <si>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</si>
  <si>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</si>
  <si>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</si>
  <si>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</si>
  <si>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</si>
  <si>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</si>
  <si>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</si>
  <si>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</si>
  <si>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</si>
  <si>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</si>
  <si>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</si>
  <si>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</si>
  <si>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</si>
  <si>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</si>
  <si>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</si>
  <si>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</si>
  <si>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</si>
  <si>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</si>
  <si>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</si>
  <si>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</si>
  <si>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</si>
  <si>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</si>
  <si>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</si>
  <si>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</si>
  <si>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</si>
  <si>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</si>
  <si>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</si>
  <si>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</si>
  <si>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</si>
  <si>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</si>
  <si>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</si>
  <si>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</si>
  <si>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</si>
  <si>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</si>
  <si>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</si>
  <si>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</si>
  <si>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</si>
  <si>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</si>
  <si>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</si>
  <si>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</si>
  <si>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</si>
  <si>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</si>
  <si>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</si>
  <si>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</si>
  <si>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</si>
  <si>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</si>
  <si>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</si>
  <si>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</si>
  <si>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</si>
  <si>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</si>
  <si>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</si>
  <si>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</si>
  <si>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</si>
  <si>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</si>
  <si>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</si>
  <si>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</si>
  <si>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</si>
  <si>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</si>
  <si>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</si>
  <si>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</si>
  <si>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</si>
  <si>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4.</t>
  </si>
  <si>
    <t>5.</t>
  </si>
  <si>
    <t>6.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</si>
  <si>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</si>
  <si>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</si>
  <si>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</si>
  <si>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</si>
  <si>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</si>
  <si>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</si>
  <si>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</si>
  <si>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</si>
  <si>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</si>
  <si>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</si>
  <si>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</si>
  <si>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</si>
  <si>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</si>
  <si>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</si>
  <si>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</si>
  <si>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</si>
  <si>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</si>
  <si>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</si>
  <si>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</si>
  <si>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</si>
  <si>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</si>
  <si>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</si>
  <si>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</si>
  <si>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</si>
  <si>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</si>
  <si>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</si>
  <si>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в работ за предыдущий квартал</t>
  </si>
  <si>
    <t>8.1</t>
  </si>
  <si>
    <t>10.</t>
  </si>
  <si>
    <t>Главой  поселения</t>
  </si>
  <si>
    <t>январь</t>
  </si>
  <si>
    <t>февраль</t>
  </si>
  <si>
    <t>март</t>
  </si>
  <si>
    <r>
      <t xml:space="preserve">о работе с обращениями граждан  в администрации </t>
    </r>
    <r>
      <rPr>
        <b/>
        <sz val="12"/>
        <color theme="1"/>
        <rFont val="Times New Roman"/>
        <family val="1"/>
        <charset val="204"/>
      </rPr>
      <t>Темрюкского городского поселения</t>
    </r>
    <r>
      <rPr>
        <sz val="12"/>
        <color theme="1"/>
        <rFont val="Times New Roman"/>
        <family val="1"/>
        <charset val="204"/>
      </rPr>
      <t xml:space="preserve"> муниципального образования Темрюкский район</t>
    </r>
  </si>
  <si>
    <t xml:space="preserve">Рассмотрено всего обращений:                   за прдыдущий кв. 2018г.(в работе)и   отчетный  квартал 2018г. находящихся в работе на момент отчета </t>
  </si>
  <si>
    <t xml:space="preserve">в том числе из администрации  МО ТР </t>
  </si>
  <si>
    <t>за 4 квартал и 12 меясцев 2018 года.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</si>
</sst>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3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6"/>
      <name val="Georgia"/>
      <family val="1"/>
      <charset val="204"/>
    </font>
    <font>
      <b/>
      <sz val="6"/>
      <color rgb="FF00B050"/>
      <name val="Georgia"/>
      <family val="1"/>
      <charset val="204"/>
    </font>
    <font>
      <b/>
      <sz val="6"/>
      <color rgb="FFFF0000"/>
      <name val="Georgia"/>
      <family val="1"/>
      <charset val="204"/>
    </font>
    <font>
      <b/>
      <sz val="6"/>
      <name val="Georgia"/>
      <family val="1"/>
      <charset val="204"/>
    </font>
    <font>
      <b/>
      <sz val="6"/>
      <color rgb="FF00B0F0"/>
      <name val="Georgia"/>
      <family val="1"/>
      <charset val="204"/>
    </font>
    <font>
      <b/>
      <sz val="6"/>
      <color rgb="FF7030A0"/>
      <name val="Georgia"/>
      <family val="1"/>
      <charset val="204"/>
    </font>
    <font>
      <b/>
      <sz val="6"/>
      <color rgb="FFC00000"/>
      <name val="Georgia"/>
      <family val="1"/>
      <charset val="204"/>
    </font>
    <font>
      <b/>
      <sz val="6"/>
      <color theme="9" tint="-0.249977111117893"/>
      <name val="Georgia"/>
      <family val="1"/>
      <charset val="204"/>
    </font>
    <font>
      <b/>
      <sz val="6"/>
      <color theme="1"/>
      <name val="Georgia"/>
      <family val="1"/>
      <charset val="204"/>
    </font>
    <font>
      <b/>
      <sz val="6"/>
      <color theme="6" tint="-0.499984740745262"/>
      <name val="Georgia"/>
      <family val="1"/>
      <charset val="204"/>
    </font>
    <font>
      <sz val="7"/>
      <name val="Times New Roman"/>
      <family val="1"/>
      <charset val="204"/>
    </font>
    <font>
      <sz val="7"/>
      <color rgb="FF00B05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B0F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7"/>
      <color theme="9" tint="-0.249977111117893"/>
      <name val="Times New Roman"/>
      <family val="1"/>
      <charset val="204"/>
    </font>
    <font>
      <sz val="7"/>
      <color theme="6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rgb="FFFFFF00"/>
      <name val="Times New Roman"/>
      <family val="1"/>
      <charset val="204"/>
    </font>
    <font>
      <b/>
      <sz val="7"/>
      <color rgb="FFFFFF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B05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sz val="7"/>
      <color rgb="FF00B0F0"/>
      <name val="Times New Roman"/>
      <family val="1"/>
      <charset val="204"/>
    </font>
    <font>
      <b/>
      <sz val="7"/>
      <color rgb="FF7030A0"/>
      <name val="Times New Roman"/>
      <family val="1"/>
      <charset val="204"/>
    </font>
    <font>
      <b/>
      <sz val="7"/>
      <color rgb="FFC00000"/>
      <name val="Times New Roman"/>
      <family val="1"/>
      <charset val="204"/>
    </font>
    <font>
      <b/>
      <sz val="7"/>
      <color theme="9" tint="-0.249977111117893"/>
      <name val="Times New Roman"/>
      <family val="1"/>
      <charset val="204"/>
    </font>
    <font>
      <b/>
      <sz val="7"/>
      <color theme="6" tint="-0.499984740745262"/>
      <name val="Times New Roman"/>
      <family val="1"/>
      <charset val="204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7030A0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50"/>
      <name val="Calibri"/>
      <family val="2"/>
      <scheme val="minor"/>
    </font>
    <font>
      <sz val="6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1" fillId="0" borderId="0"/>
  </cellStyleXfs>
  <cellXfs count="63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1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35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9" fontId="35" fillId="0" borderId="16" xfId="0" applyNumberFormat="1" applyFont="1" applyBorder="1" applyAlignment="1">
      <alignment horizontal="center" vertical="center" wrapText="1"/>
    </xf>
    <xf numFmtId="9" fontId="36" fillId="0" borderId="17" xfId="0" applyNumberFormat="1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9" fontId="35" fillId="0" borderId="17" xfId="0" applyNumberFormat="1" applyFont="1" applyBorder="1" applyAlignment="1">
      <alignment horizontal="center" vertical="center" wrapText="1"/>
    </xf>
    <xf numFmtId="9" fontId="38" fillId="0" borderId="17" xfId="0" applyNumberFormat="1" applyFont="1" applyBorder="1" applyAlignment="1">
      <alignment horizontal="center" vertical="center" wrapText="1"/>
    </xf>
    <xf numFmtId="9" fontId="39" fillId="0" borderId="17" xfId="0" applyNumberFormat="1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9" fontId="41" fillId="0" borderId="17" xfId="0" applyNumberFormat="1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9" fontId="42" fillId="0" borderId="24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vertical="top" wrapText="1"/>
    </xf>
    <xf numFmtId="0" fontId="38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vertical="top" wrapText="1"/>
    </xf>
    <xf numFmtId="0" fontId="57" fillId="0" borderId="12" xfId="0" applyFont="1" applyBorder="1" applyAlignment="1">
      <alignment vertical="top" wrapText="1"/>
    </xf>
    <xf numFmtId="0" fontId="58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164" fontId="35" fillId="0" borderId="13" xfId="0" applyNumberFormat="1" applyFont="1" applyBorder="1" applyAlignment="1">
      <alignment horizontal="center" vertical="center" wrapText="1"/>
    </xf>
    <xf numFmtId="164" fontId="36" fillId="0" borderId="13" xfId="0" applyNumberFormat="1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8" fillId="0" borderId="13" xfId="0" applyNumberFormat="1" applyFont="1" applyBorder="1" applyAlignment="1">
      <alignment horizontal="center" vertical="center" wrapText="1"/>
    </xf>
    <xf numFmtId="164" fontId="39" fillId="0" borderId="13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164" fontId="41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35" fillId="0" borderId="38" xfId="0" applyNumberFormat="1" applyFont="1" applyBorder="1" applyAlignment="1">
      <alignment horizontal="center" vertical="center" wrapText="1"/>
    </xf>
    <xf numFmtId="164" fontId="36" fillId="0" borderId="1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164" fontId="38" fillId="0" borderId="14" xfId="0" applyNumberFormat="1" applyFont="1" applyBorder="1" applyAlignment="1">
      <alignment horizontal="center" vertical="center" wrapText="1"/>
    </xf>
    <xf numFmtId="164" fontId="39" fillId="0" borderId="14" xfId="0" applyNumberFormat="1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42" fillId="0" borderId="25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164" fontId="38" fillId="0" borderId="38" xfId="0" applyNumberFormat="1" applyFont="1" applyBorder="1" applyAlignment="1">
      <alignment horizontal="center" vertical="center" wrapText="1"/>
    </xf>
    <xf numFmtId="164" fontId="39" fillId="0" borderId="38" xfId="0" applyNumberFormat="1" applyFont="1" applyBorder="1" applyAlignment="1">
      <alignment horizontal="center" vertical="center" wrapText="1"/>
    </xf>
    <xf numFmtId="164" fontId="41" fillId="0" borderId="38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35" fillId="0" borderId="28" xfId="0" applyNumberFormat="1" applyFont="1" applyBorder="1" applyAlignment="1">
      <alignment horizontal="center" vertical="center" wrapText="1"/>
    </xf>
    <xf numFmtId="164" fontId="35" fillId="0" borderId="40" xfId="0" applyNumberFormat="1" applyFont="1" applyBorder="1" applyAlignment="1">
      <alignment horizontal="center" vertical="center" wrapText="1"/>
    </xf>
    <xf numFmtId="164" fontId="36" fillId="0" borderId="25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164" fontId="35" fillId="0" borderId="25" xfId="0" applyNumberFormat="1" applyFont="1" applyBorder="1" applyAlignment="1">
      <alignment horizontal="center" vertical="center" wrapText="1"/>
    </xf>
    <xf numFmtId="164" fontId="38" fillId="0" borderId="25" xfId="0" applyNumberFormat="1" applyFont="1" applyBorder="1" applyAlignment="1">
      <alignment horizontal="center" vertical="center" wrapText="1"/>
    </xf>
    <xf numFmtId="164" fontId="39" fillId="0" borderId="25" xfId="0" applyNumberFormat="1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164" fontId="37" fillId="0" borderId="10" xfId="0" applyNumberFormat="1" applyFont="1" applyBorder="1" applyAlignment="1">
      <alignment horizontal="center" vertical="center" wrapText="1"/>
    </xf>
    <xf numFmtId="164" fontId="42" fillId="0" borderId="33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2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9" fontId="66" fillId="0" borderId="17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4" fontId="66" fillId="0" borderId="13" xfId="0" applyNumberFormat="1" applyFont="1" applyBorder="1" applyAlignment="1">
      <alignment horizontal="center" vertical="center" wrapText="1"/>
    </xf>
    <xf numFmtId="164" fontId="66" fillId="0" borderId="14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164" fontId="66" fillId="0" borderId="25" xfId="0" applyNumberFormat="1" applyFont="1" applyBorder="1" applyAlignment="1">
      <alignment horizontal="center" vertical="center" wrapText="1"/>
    </xf>
    <xf numFmtId="0" fontId="68" fillId="0" borderId="12" xfId="0" applyFont="1" applyBorder="1" applyAlignment="1">
      <alignment vertical="top" wrapText="1"/>
    </xf>
    <xf numFmtId="0" fontId="70" fillId="0" borderId="36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9" fontId="70" fillId="0" borderId="17" xfId="0" applyNumberFormat="1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top" wrapText="1"/>
    </xf>
    <xf numFmtId="164" fontId="70" fillId="0" borderId="13" xfId="0" applyNumberFormat="1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164" fontId="70" fillId="0" borderId="14" xfId="0" applyNumberFormat="1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164" fontId="70" fillId="0" borderId="38" xfId="0" applyNumberFormat="1" applyFont="1" applyBorder="1" applyAlignment="1">
      <alignment horizontal="center" vertical="center" wrapText="1"/>
    </xf>
    <xf numFmtId="164" fontId="70" fillId="0" borderId="25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9" fontId="74" fillId="0" borderId="17" xfId="0" applyNumberFormat="1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3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164" fontId="74" fillId="0" borderId="25" xfId="0" applyNumberFormat="1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64" fontId="74" fillId="0" borderId="38" xfId="0" applyNumberFormat="1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9" fontId="77" fillId="0" borderId="17" xfId="0" applyNumberFormat="1" applyFont="1" applyBorder="1" applyAlignment="1">
      <alignment horizontal="center" vertical="center" wrapText="1"/>
    </xf>
    <xf numFmtId="164" fontId="77" fillId="0" borderId="13" xfId="0" applyNumberFormat="1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164" fontId="77" fillId="0" borderId="14" xfId="0" applyNumberFormat="1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77" fillId="0" borderId="25" xfId="0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 wrapText="1"/>
    </xf>
    <xf numFmtId="0" fontId="79" fillId="0" borderId="12" xfId="0" applyFont="1" applyBorder="1" applyAlignment="1">
      <alignment vertical="top" wrapText="1"/>
    </xf>
    <xf numFmtId="0" fontId="77" fillId="0" borderId="12" xfId="0" applyFont="1" applyBorder="1" applyAlignment="1">
      <alignment horizontal="center" vertical="top" wrapText="1"/>
    </xf>
    <xf numFmtId="0" fontId="81" fillId="0" borderId="36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9" fontId="81" fillId="0" borderId="17" xfId="0" applyNumberFormat="1" applyFont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 wrapText="1"/>
    </xf>
    <xf numFmtId="164" fontId="81" fillId="0" borderId="13" xfId="0" applyNumberFormat="1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164" fontId="81" fillId="0" borderId="14" xfId="0" applyNumberFormat="1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164" fontId="81" fillId="0" borderId="25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9" fontId="85" fillId="0" borderId="17" xfId="0" applyNumberFormat="1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164" fontId="85" fillId="0" borderId="13" xfId="0" applyNumberFormat="1" applyFont="1" applyBorder="1" applyAlignment="1">
      <alignment horizontal="center" vertical="center" wrapText="1"/>
    </xf>
    <xf numFmtId="164" fontId="85" fillId="0" borderId="14" xfId="0" applyNumberFormat="1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164" fontId="85" fillId="0" borderId="25" xfId="0" applyNumberFormat="1" applyFont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164" fontId="85" fillId="0" borderId="10" xfId="0" applyNumberFormat="1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19" xfId="0" applyFont="1" applyBorder="1" applyAlignment="1">
      <alignment horizontal="center" vertical="center" wrapText="1"/>
    </xf>
    <xf numFmtId="9" fontId="88" fillId="0" borderId="17" xfId="0" applyNumberFormat="1" applyFont="1" applyBorder="1" applyAlignment="1">
      <alignment horizontal="center" vertical="center" wrapText="1"/>
    </xf>
    <xf numFmtId="0" fontId="90" fillId="0" borderId="12" xfId="0" applyFont="1" applyBorder="1" applyAlignment="1">
      <alignment vertical="top" wrapText="1"/>
    </xf>
    <xf numFmtId="164" fontId="88" fillId="0" borderId="13" xfId="0" applyNumberFormat="1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164" fontId="88" fillId="0" borderId="38" xfId="0" applyNumberFormat="1" applyFont="1" applyBorder="1" applyAlignment="1">
      <alignment horizontal="center" vertical="center" wrapText="1"/>
    </xf>
    <xf numFmtId="164" fontId="88" fillId="0" borderId="25" xfId="0" applyNumberFormat="1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8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/>
    <xf numFmtId="165" fontId="11" fillId="0" borderId="0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wrapText="1"/>
    </xf>
    <xf numFmtId="0" fontId="0" fillId="0" borderId="48" xfId="0" applyBorder="1"/>
    <xf numFmtId="0" fontId="0" fillId="0" borderId="48" xfId="0" applyFont="1" applyBorder="1"/>
    <xf numFmtId="0" fontId="0" fillId="0" borderId="0" xfId="0" applyFont="1"/>
    <xf numFmtId="9" fontId="10" fillId="0" borderId="14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" fontId="16" fillId="0" borderId="19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0" fontId="0" fillId="0" borderId="49" xfId="0" applyBorder="1"/>
    <xf numFmtId="0" fontId="4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" fontId="12" fillId="0" borderId="43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60" fillId="0" borderId="5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0" fontId="60" fillId="0" borderId="2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7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8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5" xfId="0" applyFont="1" applyBorder="1" applyAlignment="1">
      <alignment horizontal="center" vertical="center" textRotation="90" wrapText="1"/>
    </xf>
    <xf numFmtId="0" fontId="63" fillId="0" borderId="2" xfId="0" applyFont="1" applyBorder="1" applyAlignment="1">
      <alignment horizontal="center" vertical="center" textRotation="90" wrapText="1"/>
    </xf>
    <xf numFmtId="0" fontId="63" fillId="0" borderId="5" xfId="0" applyFont="1" applyBorder="1" applyAlignment="1">
      <alignment horizontal="center" vertical="center" textRotation="90" wrapText="1"/>
    </xf>
    <xf numFmtId="0" fontId="69" fillId="0" borderId="2" xfId="0" applyFont="1" applyBorder="1" applyAlignment="1">
      <alignment horizontal="center" vertical="center" textRotation="90" wrapText="1"/>
    </xf>
    <xf numFmtId="0" fontId="69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65" fillId="0" borderId="2" xfId="0" applyFont="1" applyBorder="1" applyAlignment="1">
      <alignment horizontal="center" vertical="center" textRotation="90" wrapText="1"/>
    </xf>
    <xf numFmtId="0" fontId="65" fillId="0" borderId="5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73" fillId="0" borderId="2" xfId="0" applyFont="1" applyBorder="1" applyAlignment="1">
      <alignment horizontal="center" vertical="center" textRotation="90" wrapText="1"/>
    </xf>
    <xf numFmtId="0" fontId="73" fillId="0" borderId="5" xfId="0" applyFont="1" applyBorder="1" applyAlignment="1">
      <alignment horizontal="center" vertical="center" textRotation="90" wrapText="1"/>
    </xf>
    <xf numFmtId="0" fontId="84" fillId="0" borderId="2" xfId="0" applyFont="1" applyBorder="1" applyAlignment="1">
      <alignment horizontal="center" vertical="center" textRotation="90" wrapText="1"/>
    </xf>
    <xf numFmtId="0" fontId="84" fillId="0" borderId="5" xfId="0" applyFont="1" applyBorder="1" applyAlignment="1">
      <alignment horizontal="center" vertical="center" textRotation="90" wrapText="1"/>
    </xf>
    <xf numFmtId="0" fontId="76" fillId="0" borderId="2" xfId="0" applyFont="1" applyBorder="1" applyAlignment="1">
      <alignment horizontal="center" vertical="center" textRotation="90" wrapText="1"/>
    </xf>
    <xf numFmtId="0" fontId="76" fillId="0" borderId="5" xfId="0" applyFont="1" applyBorder="1" applyAlignment="1">
      <alignment horizontal="center" vertical="center" textRotation="90" wrapText="1"/>
    </xf>
    <xf numFmtId="0" fontId="80" fillId="0" borderId="2" xfId="0" applyFont="1" applyBorder="1" applyAlignment="1">
      <alignment horizontal="center" vertical="center" textRotation="90" wrapText="1"/>
    </xf>
    <xf numFmtId="0" fontId="80" fillId="0" borderId="5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11" fillId="0" borderId="3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5" fontId="12" fillId="0" borderId="36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opLeftCell="A4" workbookViewId="0">
      <selection activeCell="N27" sqref="N27"/>
    </sheetView>
  </sheetViews>
  <sheetFormatPr defaultRowHeight="15"/>
  <cols>
    <col min="1" max="1" width="23.5703125" customWidth="1"/>
    <col min="2" max="2" width="5.140625" customWidth="1"/>
    <col min="3" max="3" width="5.85546875" customWidth="1"/>
    <col min="4" max="4" width="6.85546875" customWidth="1"/>
    <col min="5" max="5" width="6.7109375" customWidth="1"/>
    <col min="6" max="6" width="7" customWidth="1"/>
    <col min="7" max="9" width="6.85546875" customWidth="1"/>
    <col min="10" max="10" width="5.85546875" customWidth="1"/>
    <col min="11" max="11" width="7.85546875" customWidth="1"/>
    <col min="12" max="12" width="7.42578125" customWidth="1"/>
    <col min="13" max="13" width="6.7109375" customWidth="1"/>
    <col min="14" max="14" width="7.42578125" customWidth="1"/>
    <col min="15" max="15" width="7.140625" customWidth="1"/>
    <col min="16" max="16" width="6.7109375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448" t="s">
        <v>43</v>
      </c>
      <c r="D4" s="448" t="s">
        <v>3</v>
      </c>
      <c r="E4" s="448" t="s">
        <v>4</v>
      </c>
      <c r="F4" s="448" t="s">
        <v>5</v>
      </c>
      <c r="G4" s="448" t="s">
        <v>6</v>
      </c>
      <c r="H4" s="448" t="s">
        <v>7</v>
      </c>
      <c r="I4" s="448" t="s">
        <v>8</v>
      </c>
      <c r="J4" s="455" t="s">
        <v>9</v>
      </c>
      <c r="K4" s="448" t="s">
        <v>10</v>
      </c>
      <c r="L4" s="448" t="s">
        <v>11</v>
      </c>
      <c r="M4" s="448" t="s">
        <v>12</v>
      </c>
      <c r="N4" s="448" t="s">
        <v>13</v>
      </c>
      <c r="O4" s="448" t="s">
        <v>14</v>
      </c>
      <c r="P4" s="450" t="s">
        <v>15</v>
      </c>
    </row>
    <row r="5" spans="1:16" ht="50.25" customHeight="1" thickBot="1">
      <c r="A5" s="454"/>
      <c r="B5" s="458"/>
      <c r="C5" s="449"/>
      <c r="D5" s="449"/>
      <c r="E5" s="449"/>
      <c r="F5" s="449"/>
      <c r="G5" s="449"/>
      <c r="H5" s="449"/>
      <c r="I5" s="449"/>
      <c r="J5" s="456"/>
      <c r="K5" s="449"/>
      <c r="L5" s="449"/>
      <c r="M5" s="449"/>
      <c r="N5" s="449"/>
      <c r="O5" s="449"/>
      <c r="P5" s="451"/>
    </row>
    <row r="6" spans="1:16" ht="23.25" customHeight="1" thickBot="1">
      <c r="A6" s="57" t="s">
        <v>16</v>
      </c>
      <c r="B6" s="22" t="s">
        <v>17</v>
      </c>
      <c r="C6" s="32">
        <v>358</v>
      </c>
      <c r="D6" s="24">
        <v>159</v>
      </c>
      <c r="E6" s="24">
        <v>12</v>
      </c>
      <c r="F6" s="24">
        <v>14</v>
      </c>
      <c r="G6" s="24">
        <v>47</v>
      </c>
      <c r="H6" s="24">
        <v>11</v>
      </c>
      <c r="I6" s="24">
        <v>2</v>
      </c>
      <c r="J6" s="24">
        <v>53</v>
      </c>
      <c r="K6" s="24">
        <v>26</v>
      </c>
      <c r="L6" s="24">
        <v>16</v>
      </c>
      <c r="M6" s="24">
        <v>21</v>
      </c>
      <c r="N6" s="24">
        <v>36</v>
      </c>
      <c r="O6" s="24">
        <v>36</v>
      </c>
      <c r="P6" s="25">
        <f>SUM(C6:O6)</f>
        <v>791</v>
      </c>
    </row>
    <row r="7" spans="1:16" ht="19.5" customHeight="1" thickBot="1">
      <c r="A7" s="57" t="s">
        <v>18</v>
      </c>
      <c r="B7" s="22" t="s">
        <v>17</v>
      </c>
      <c r="C7" s="32">
        <v>329</v>
      </c>
      <c r="D7" s="24">
        <v>133</v>
      </c>
      <c r="E7" s="24">
        <v>12</v>
      </c>
      <c r="F7" s="24">
        <v>14</v>
      </c>
      <c r="G7" s="24">
        <v>34</v>
      </c>
      <c r="H7" s="24">
        <v>10</v>
      </c>
      <c r="I7" s="24">
        <v>1</v>
      </c>
      <c r="J7" s="24">
        <v>53</v>
      </c>
      <c r="K7" s="24">
        <v>26</v>
      </c>
      <c r="L7" s="24">
        <v>21</v>
      </c>
      <c r="M7" s="24">
        <v>20</v>
      </c>
      <c r="N7" s="24">
        <v>32</v>
      </c>
      <c r="O7" s="24">
        <v>28</v>
      </c>
      <c r="P7" s="25">
        <f t="shared" ref="P7:P8" si="0">SUM(C7:O7)</f>
        <v>713</v>
      </c>
    </row>
    <row r="8" spans="1:16" ht="18.75" customHeight="1">
      <c r="A8" s="56" t="s">
        <v>19</v>
      </c>
      <c r="B8" s="65" t="s">
        <v>17</v>
      </c>
      <c r="C8" s="45">
        <v>358</v>
      </c>
      <c r="D8" s="26">
        <v>27</v>
      </c>
      <c r="E8" s="26">
        <v>12</v>
      </c>
      <c r="F8" s="26">
        <v>14</v>
      </c>
      <c r="G8" s="26">
        <v>47</v>
      </c>
      <c r="H8" s="26">
        <v>11</v>
      </c>
      <c r="I8" s="26">
        <v>2</v>
      </c>
      <c r="J8" s="26">
        <v>53</v>
      </c>
      <c r="K8" s="26">
        <v>1</v>
      </c>
      <c r="L8" s="26">
        <v>16</v>
      </c>
      <c r="M8" s="26">
        <v>21</v>
      </c>
      <c r="N8" s="26">
        <v>36</v>
      </c>
      <c r="O8" s="46">
        <v>13</v>
      </c>
      <c r="P8" s="47">
        <f t="shared" si="0"/>
        <v>611</v>
      </c>
    </row>
    <row r="9" spans="1:16" ht="15.75" thickBot="1">
      <c r="A9" s="56"/>
      <c r="B9" s="66" t="s">
        <v>28</v>
      </c>
      <c r="C9" s="27">
        <f>C8/C6*100%</f>
        <v>1</v>
      </c>
      <c r="D9" s="28">
        <f t="shared" ref="D9:P9" si="1">D8/D6*100%</f>
        <v>0.16981132075471697</v>
      </c>
      <c r="E9" s="28">
        <f t="shared" si="1"/>
        <v>1</v>
      </c>
      <c r="F9" s="28">
        <f t="shared" si="1"/>
        <v>1</v>
      </c>
      <c r="G9" s="28">
        <f t="shared" si="1"/>
        <v>1</v>
      </c>
      <c r="H9" s="28">
        <f t="shared" si="1"/>
        <v>1</v>
      </c>
      <c r="I9" s="28">
        <f t="shared" si="1"/>
        <v>1</v>
      </c>
      <c r="J9" s="28">
        <f t="shared" si="1"/>
        <v>1</v>
      </c>
      <c r="K9" s="28">
        <f t="shared" si="1"/>
        <v>3.8461538461538464E-2</v>
      </c>
      <c r="L9" s="28">
        <f t="shared" si="1"/>
        <v>1</v>
      </c>
      <c r="M9" s="28">
        <f t="shared" si="1"/>
        <v>1</v>
      </c>
      <c r="N9" s="28">
        <f t="shared" si="1"/>
        <v>1</v>
      </c>
      <c r="O9" s="33">
        <f t="shared" si="1"/>
        <v>0.3611111111111111</v>
      </c>
      <c r="P9" s="37">
        <f t="shared" si="1"/>
        <v>0.77243994943109984</v>
      </c>
    </row>
    <row r="10" spans="1:16">
      <c r="A10" s="444" t="s">
        <v>20</v>
      </c>
      <c r="B10" s="44" t="s">
        <v>17</v>
      </c>
      <c r="C10" s="63">
        <v>168</v>
      </c>
      <c r="D10" s="58">
        <v>19</v>
      </c>
      <c r="E10" s="20">
        <v>1</v>
      </c>
      <c r="F10" s="29"/>
      <c r="G10" s="58">
        <v>7</v>
      </c>
      <c r="H10" s="29"/>
      <c r="I10" s="29"/>
      <c r="J10" s="29"/>
      <c r="K10" s="58">
        <v>1</v>
      </c>
      <c r="L10" s="29"/>
      <c r="M10" s="20">
        <v>9</v>
      </c>
      <c r="N10" s="58">
        <v>4</v>
      </c>
      <c r="O10" s="60">
        <v>3</v>
      </c>
      <c r="P10" s="64">
        <f>SUM(C10:O10)</f>
        <v>212</v>
      </c>
    </row>
    <row r="11" spans="1:16" ht="15.75" thickBot="1">
      <c r="A11" s="445"/>
      <c r="B11" s="62" t="s">
        <v>28</v>
      </c>
      <c r="C11" s="30">
        <f>C10/C8*100%</f>
        <v>0.46927374301675978</v>
      </c>
      <c r="D11" s="31">
        <f t="shared" ref="D11:P11" si="2">D10/D8*100%</f>
        <v>0.70370370370370372</v>
      </c>
      <c r="E11" s="31">
        <f t="shared" si="2"/>
        <v>8.3333333333333329E-2</v>
      </c>
      <c r="F11" s="31">
        <f t="shared" si="2"/>
        <v>0</v>
      </c>
      <c r="G11" s="31">
        <f t="shared" si="2"/>
        <v>0.14893617021276595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1</v>
      </c>
      <c r="L11" s="31">
        <f t="shared" si="2"/>
        <v>0</v>
      </c>
      <c r="M11" s="31">
        <f t="shared" si="2"/>
        <v>0.42857142857142855</v>
      </c>
      <c r="N11" s="31">
        <f t="shared" si="2"/>
        <v>0.1111111111111111</v>
      </c>
      <c r="O11" s="34">
        <f t="shared" si="2"/>
        <v>0.23076923076923078</v>
      </c>
      <c r="P11" s="38">
        <f t="shared" si="2"/>
        <v>0.34697217675941078</v>
      </c>
    </row>
    <row r="12" spans="1:16" ht="15.75" thickBot="1">
      <c r="A12" s="446" t="s">
        <v>22</v>
      </c>
      <c r="B12" s="61" t="s">
        <v>17</v>
      </c>
      <c r="C12" s="63">
        <v>239</v>
      </c>
      <c r="D12" s="58">
        <v>109</v>
      </c>
      <c r="E12" s="58">
        <v>4</v>
      </c>
      <c r="F12" s="58">
        <v>10</v>
      </c>
      <c r="G12" s="58">
        <v>50</v>
      </c>
      <c r="H12" s="58">
        <v>7</v>
      </c>
      <c r="I12" s="58">
        <v>1</v>
      </c>
      <c r="J12" s="58">
        <v>40</v>
      </c>
      <c r="K12" s="58">
        <v>16</v>
      </c>
      <c r="L12" s="58">
        <v>13</v>
      </c>
      <c r="M12" s="58">
        <v>8</v>
      </c>
      <c r="N12" s="58">
        <v>32</v>
      </c>
      <c r="O12" s="60">
        <v>6</v>
      </c>
      <c r="P12" s="36">
        <f>SUM(C12:O12)</f>
        <v>535</v>
      </c>
    </row>
    <row r="13" spans="1:16" ht="15.75" thickBot="1">
      <c r="A13" s="447"/>
      <c r="B13" s="44" t="s">
        <v>28</v>
      </c>
      <c r="C13" s="30">
        <f>C12/C7*100%</f>
        <v>0.7264437689969605</v>
      </c>
      <c r="D13" s="31">
        <f t="shared" ref="D13:P13" si="3">D12/D7*100%</f>
        <v>0.81954887218045114</v>
      </c>
      <c r="E13" s="31">
        <f t="shared" si="3"/>
        <v>0.33333333333333331</v>
      </c>
      <c r="F13" s="31">
        <f t="shared" si="3"/>
        <v>0.7142857142857143</v>
      </c>
      <c r="G13" s="31">
        <f t="shared" si="3"/>
        <v>1.4705882352941178</v>
      </c>
      <c r="H13" s="31">
        <f t="shared" si="3"/>
        <v>0.7</v>
      </c>
      <c r="I13" s="31">
        <f t="shared" si="3"/>
        <v>1</v>
      </c>
      <c r="J13" s="31">
        <f t="shared" si="3"/>
        <v>0.75471698113207553</v>
      </c>
      <c r="K13" s="31">
        <f t="shared" si="3"/>
        <v>0.61538461538461542</v>
      </c>
      <c r="L13" s="31">
        <f t="shared" si="3"/>
        <v>0.61904761904761907</v>
      </c>
      <c r="M13" s="31">
        <f t="shared" si="3"/>
        <v>0.4</v>
      </c>
      <c r="N13" s="31">
        <f t="shared" si="3"/>
        <v>1</v>
      </c>
      <c r="O13" s="34">
        <f t="shared" si="3"/>
        <v>0.21428571428571427</v>
      </c>
      <c r="P13" s="39">
        <f t="shared" si="3"/>
        <v>0.75035063113604483</v>
      </c>
    </row>
    <row r="14" spans="1:16" ht="21.75" customHeight="1" thickBot="1">
      <c r="A14" s="57" t="s">
        <v>24</v>
      </c>
      <c r="B14" s="22" t="s">
        <v>25</v>
      </c>
      <c r="C14" s="32" t="s">
        <v>26</v>
      </c>
      <c r="D14" s="24" t="s">
        <v>26</v>
      </c>
      <c r="E14" s="24" t="s">
        <v>26</v>
      </c>
      <c r="F14" s="24" t="s">
        <v>26</v>
      </c>
      <c r="G14" s="24" t="s">
        <v>26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4" t="s">
        <v>26</v>
      </c>
      <c r="O14" s="35" t="s">
        <v>26</v>
      </c>
      <c r="P14" s="36" t="s">
        <v>26</v>
      </c>
    </row>
    <row r="15" spans="1:16">
      <c r="A15" s="446" t="s">
        <v>27</v>
      </c>
      <c r="B15" s="61" t="s">
        <v>17</v>
      </c>
      <c r="C15" s="63">
        <v>8</v>
      </c>
      <c r="D15" s="58">
        <v>3</v>
      </c>
      <c r="E15" s="459" t="s">
        <v>26</v>
      </c>
      <c r="F15" s="459" t="s">
        <v>26</v>
      </c>
      <c r="G15" s="459" t="s">
        <v>26</v>
      </c>
      <c r="H15" s="58">
        <v>2</v>
      </c>
      <c r="I15" s="459" t="s">
        <v>26</v>
      </c>
      <c r="J15" s="58">
        <v>3</v>
      </c>
      <c r="K15" s="58">
        <v>2</v>
      </c>
      <c r="L15" s="459" t="s">
        <v>26</v>
      </c>
      <c r="M15" s="459" t="s">
        <v>26</v>
      </c>
      <c r="N15" s="459" t="s">
        <v>26</v>
      </c>
      <c r="O15" s="461" t="s">
        <v>26</v>
      </c>
      <c r="P15" s="64">
        <f>SUM(C15:O15)</f>
        <v>18</v>
      </c>
    </row>
    <row r="16" spans="1:16" ht="15.75" thickBot="1">
      <c r="A16" s="472"/>
      <c r="B16" s="62" t="s">
        <v>28</v>
      </c>
      <c r="C16" s="30">
        <f>C15/C7*100%</f>
        <v>2.4316109422492401E-2</v>
      </c>
      <c r="D16" s="31">
        <f>D15/D7*100%</f>
        <v>2.2556390977443608E-2</v>
      </c>
      <c r="E16" s="460"/>
      <c r="F16" s="460"/>
      <c r="G16" s="460"/>
      <c r="H16" s="31">
        <f>H15/H7*100%</f>
        <v>0.2</v>
      </c>
      <c r="I16" s="460"/>
      <c r="J16" s="31">
        <f>J15/J7*100%</f>
        <v>5.6603773584905662E-2</v>
      </c>
      <c r="K16" s="31">
        <f>K15/K7*100%</f>
        <v>7.6923076923076927E-2</v>
      </c>
      <c r="L16" s="460"/>
      <c r="M16" s="460"/>
      <c r="N16" s="460"/>
      <c r="O16" s="462"/>
      <c r="P16" s="39">
        <f>P15/P7*100%</f>
        <v>2.5245441795231416E-2</v>
      </c>
    </row>
    <row r="17" spans="1:16" ht="36.75" customHeight="1" thickBot="1">
      <c r="A17" s="57" t="s">
        <v>29</v>
      </c>
      <c r="B17" s="22" t="s">
        <v>17</v>
      </c>
      <c r="C17" s="32" t="s">
        <v>26</v>
      </c>
      <c r="D17" s="24" t="s">
        <v>26</v>
      </c>
      <c r="E17" s="24" t="s">
        <v>26</v>
      </c>
      <c r="F17" s="24" t="s">
        <v>26</v>
      </c>
      <c r="G17" s="24" t="s">
        <v>26</v>
      </c>
      <c r="H17" s="24" t="s">
        <v>26</v>
      </c>
      <c r="I17" s="24" t="s">
        <v>26</v>
      </c>
      <c r="J17" s="24" t="s">
        <v>26</v>
      </c>
      <c r="K17" s="24" t="s">
        <v>26</v>
      </c>
      <c r="L17" s="24" t="s">
        <v>26</v>
      </c>
      <c r="M17" s="24" t="s">
        <v>26</v>
      </c>
      <c r="N17" s="24" t="s">
        <v>26</v>
      </c>
      <c r="O17" s="35" t="s">
        <v>26</v>
      </c>
      <c r="P17" s="36" t="s">
        <v>26</v>
      </c>
    </row>
    <row r="18" spans="1:16" ht="24" customHeight="1" thickBot="1">
      <c r="A18" s="57" t="s">
        <v>31</v>
      </c>
      <c r="B18" s="22" t="s">
        <v>44</v>
      </c>
      <c r="C18" s="32" t="s">
        <v>26</v>
      </c>
      <c r="D18" s="24" t="s">
        <v>26</v>
      </c>
      <c r="E18" s="24" t="s">
        <v>26</v>
      </c>
      <c r="F18" s="24" t="s">
        <v>26</v>
      </c>
      <c r="G18" s="24" t="s">
        <v>26</v>
      </c>
      <c r="H18" s="24" t="s">
        <v>26</v>
      </c>
      <c r="I18" s="24" t="s">
        <v>26</v>
      </c>
      <c r="J18" s="24" t="s">
        <v>26</v>
      </c>
      <c r="K18" s="24" t="s">
        <v>26</v>
      </c>
      <c r="L18" s="24" t="s">
        <v>26</v>
      </c>
      <c r="M18" s="24" t="s">
        <v>26</v>
      </c>
      <c r="N18" s="24" t="s">
        <v>26</v>
      </c>
      <c r="O18" s="35" t="s">
        <v>26</v>
      </c>
      <c r="P18" s="36" t="s">
        <v>26</v>
      </c>
    </row>
    <row r="19" spans="1:16">
      <c r="A19" s="446" t="s">
        <v>33</v>
      </c>
      <c r="B19" s="463" t="s">
        <v>23</v>
      </c>
      <c r="C19" s="465"/>
      <c r="D19" s="459"/>
      <c r="E19" s="459"/>
      <c r="F19" s="459"/>
      <c r="G19" s="459"/>
      <c r="H19" s="467"/>
      <c r="I19" s="459"/>
      <c r="J19" s="459"/>
      <c r="K19" s="459"/>
      <c r="L19" s="459"/>
      <c r="M19" s="459"/>
      <c r="N19" s="459"/>
      <c r="O19" s="461"/>
      <c r="P19" s="469"/>
    </row>
    <row r="20" spans="1:16" ht="18.75" customHeight="1" thickBot="1">
      <c r="A20" s="472"/>
      <c r="B20" s="464"/>
      <c r="C20" s="466"/>
      <c r="D20" s="460"/>
      <c r="E20" s="460"/>
      <c r="F20" s="460"/>
      <c r="G20" s="460"/>
      <c r="H20" s="468"/>
      <c r="I20" s="460"/>
      <c r="J20" s="460"/>
      <c r="K20" s="460"/>
      <c r="L20" s="460"/>
      <c r="M20" s="460"/>
      <c r="N20" s="460"/>
      <c r="O20" s="462"/>
      <c r="P20" s="470"/>
    </row>
    <row r="21" spans="1:16">
      <c r="A21" s="446" t="s">
        <v>34</v>
      </c>
      <c r="B21" s="61" t="s">
        <v>17</v>
      </c>
      <c r="C21" s="63">
        <v>76</v>
      </c>
      <c r="D21" s="58">
        <v>24</v>
      </c>
      <c r="E21" s="58">
        <v>2</v>
      </c>
      <c r="F21" s="58">
        <v>10</v>
      </c>
      <c r="G21" s="58">
        <v>15</v>
      </c>
      <c r="H21" s="58">
        <v>3</v>
      </c>
      <c r="I21" s="58">
        <v>0</v>
      </c>
      <c r="J21" s="58">
        <v>26</v>
      </c>
      <c r="K21" s="58">
        <v>1</v>
      </c>
      <c r="L21" s="58">
        <v>5</v>
      </c>
      <c r="M21" s="58">
        <v>0</v>
      </c>
      <c r="N21" s="58">
        <v>9</v>
      </c>
      <c r="O21" s="60">
        <v>7</v>
      </c>
      <c r="P21" s="64">
        <f>SUM(C21:O21)</f>
        <v>178</v>
      </c>
    </row>
    <row r="22" spans="1:16" ht="15.75" thickBot="1">
      <c r="A22" s="472"/>
      <c r="B22" s="62" t="s">
        <v>28</v>
      </c>
      <c r="C22" s="30">
        <f t="shared" ref="C22:H22" si="4">C21/C7*100%</f>
        <v>0.23100303951367782</v>
      </c>
      <c r="D22" s="31">
        <f t="shared" si="4"/>
        <v>0.18045112781954886</v>
      </c>
      <c r="E22" s="31">
        <f t="shared" si="4"/>
        <v>0.16666666666666666</v>
      </c>
      <c r="F22" s="31">
        <f t="shared" si="4"/>
        <v>0.7142857142857143</v>
      </c>
      <c r="G22" s="31">
        <f t="shared" si="4"/>
        <v>0.44117647058823528</v>
      </c>
      <c r="H22" s="31">
        <f t="shared" si="4"/>
        <v>0.3</v>
      </c>
      <c r="I22" s="59"/>
      <c r="J22" s="31">
        <f>J21/J7*100%</f>
        <v>0.49056603773584906</v>
      </c>
      <c r="K22" s="31">
        <f>K21/K7*100%</f>
        <v>3.8461538461538464E-2</v>
      </c>
      <c r="L22" s="31">
        <f>L21/L7*100%</f>
        <v>0.23809523809523808</v>
      </c>
      <c r="M22" s="59"/>
      <c r="N22" s="31">
        <f>N21/N7*100%</f>
        <v>0.28125</v>
      </c>
      <c r="O22" s="34">
        <f>O21/O7*100%</f>
        <v>0.25</v>
      </c>
      <c r="P22" s="39">
        <f>P21/P7*100%</f>
        <v>0.24964936886395511</v>
      </c>
    </row>
    <row r="23" spans="1:16">
      <c r="A23" s="446" t="s">
        <v>35</v>
      </c>
      <c r="B23" s="61" t="s">
        <v>17</v>
      </c>
      <c r="C23" s="63">
        <v>253</v>
      </c>
      <c r="D23" s="58">
        <v>109</v>
      </c>
      <c r="E23" s="58">
        <v>10</v>
      </c>
      <c r="F23" s="58">
        <v>3</v>
      </c>
      <c r="G23" s="58">
        <v>19</v>
      </c>
      <c r="H23" s="58">
        <v>7</v>
      </c>
      <c r="I23" s="58">
        <v>1</v>
      </c>
      <c r="J23" s="58">
        <v>20</v>
      </c>
      <c r="K23" s="58">
        <v>25</v>
      </c>
      <c r="L23" s="58">
        <v>16</v>
      </c>
      <c r="M23" s="58">
        <v>20</v>
      </c>
      <c r="N23" s="58">
        <v>23</v>
      </c>
      <c r="O23" s="60">
        <v>18</v>
      </c>
      <c r="P23" s="64">
        <f>SUM(C23:O23)</f>
        <v>524</v>
      </c>
    </row>
    <row r="24" spans="1:16" ht="15.75" thickBot="1">
      <c r="A24" s="472"/>
      <c r="B24" s="62" t="s">
        <v>28</v>
      </c>
      <c r="C24" s="30">
        <f t="shared" ref="C24:P24" si="5">C23/C7*100%</f>
        <v>0.76899696048632216</v>
      </c>
      <c r="D24" s="31">
        <f t="shared" si="5"/>
        <v>0.81954887218045114</v>
      </c>
      <c r="E24" s="31">
        <f t="shared" si="5"/>
        <v>0.83333333333333337</v>
      </c>
      <c r="F24" s="31">
        <f t="shared" si="5"/>
        <v>0.21428571428571427</v>
      </c>
      <c r="G24" s="31">
        <f t="shared" si="5"/>
        <v>0.55882352941176472</v>
      </c>
      <c r="H24" s="31">
        <f t="shared" si="5"/>
        <v>0.7</v>
      </c>
      <c r="I24" s="31">
        <f t="shared" si="5"/>
        <v>1</v>
      </c>
      <c r="J24" s="31">
        <f t="shared" si="5"/>
        <v>0.37735849056603776</v>
      </c>
      <c r="K24" s="31">
        <f t="shared" si="5"/>
        <v>0.96153846153846156</v>
      </c>
      <c r="L24" s="31">
        <f t="shared" si="5"/>
        <v>0.76190476190476186</v>
      </c>
      <c r="M24" s="31">
        <f t="shared" si="5"/>
        <v>1</v>
      </c>
      <c r="N24" s="31">
        <f t="shared" si="5"/>
        <v>0.71875</v>
      </c>
      <c r="O24" s="34">
        <f t="shared" si="5"/>
        <v>0.6428571428571429</v>
      </c>
      <c r="P24" s="39">
        <f t="shared" si="5"/>
        <v>0.73492286115007011</v>
      </c>
    </row>
    <row r="25" spans="1:16" ht="9.75" customHeight="1">
      <c r="A25" s="446" t="s">
        <v>36</v>
      </c>
      <c r="B25" s="61" t="s">
        <v>17</v>
      </c>
      <c r="C25" s="465" t="s">
        <v>26</v>
      </c>
      <c r="D25" s="459"/>
      <c r="E25" s="459" t="s">
        <v>26</v>
      </c>
      <c r="F25" s="58">
        <v>1</v>
      </c>
      <c r="G25" s="459" t="s">
        <v>26</v>
      </c>
      <c r="H25" s="459" t="s">
        <v>26</v>
      </c>
      <c r="I25" s="459" t="s">
        <v>26</v>
      </c>
      <c r="J25" s="459" t="s">
        <v>26</v>
      </c>
      <c r="K25" s="459" t="s">
        <v>26</v>
      </c>
      <c r="L25" s="459" t="s">
        <v>26</v>
      </c>
      <c r="M25" s="459" t="s">
        <v>26</v>
      </c>
      <c r="N25" s="459" t="s">
        <v>26</v>
      </c>
      <c r="O25" s="60">
        <v>3</v>
      </c>
      <c r="P25" s="64">
        <f>SUM(C25:O25)</f>
        <v>4</v>
      </c>
    </row>
    <row r="26" spans="1:16" ht="11.25" customHeight="1" thickBot="1">
      <c r="A26" s="472"/>
      <c r="B26" s="62" t="s">
        <v>28</v>
      </c>
      <c r="C26" s="473"/>
      <c r="D26" s="471"/>
      <c r="E26" s="471"/>
      <c r="F26" s="48">
        <f>F25/F7*100%</f>
        <v>7.1428571428571425E-2</v>
      </c>
      <c r="G26" s="471"/>
      <c r="H26" s="471"/>
      <c r="I26" s="471"/>
      <c r="J26" s="471"/>
      <c r="K26" s="471"/>
      <c r="L26" s="471"/>
      <c r="M26" s="471"/>
      <c r="N26" s="471"/>
      <c r="O26" s="49">
        <f>O25/O7*100%</f>
        <v>0.10714285714285714</v>
      </c>
      <c r="P26" s="50">
        <f>P25/P7*100%</f>
        <v>5.6100981767180924E-3</v>
      </c>
    </row>
    <row r="27" spans="1:16" ht="23.25" customHeight="1" thickBot="1">
      <c r="A27" s="57" t="s">
        <v>37</v>
      </c>
      <c r="B27" s="22" t="s">
        <v>17</v>
      </c>
      <c r="C27" s="71">
        <v>29</v>
      </c>
      <c r="D27" s="67">
        <v>26</v>
      </c>
      <c r="E27" s="67">
        <v>0</v>
      </c>
      <c r="F27" s="67">
        <v>0</v>
      </c>
      <c r="G27" s="67">
        <v>13</v>
      </c>
      <c r="H27" s="67">
        <v>3</v>
      </c>
      <c r="I27" s="67">
        <v>1</v>
      </c>
      <c r="J27" s="67">
        <v>7</v>
      </c>
      <c r="K27" s="67">
        <v>0</v>
      </c>
      <c r="L27" s="67">
        <v>0</v>
      </c>
      <c r="M27" s="67">
        <v>1</v>
      </c>
      <c r="N27" s="67">
        <v>4</v>
      </c>
      <c r="O27" s="67">
        <v>8</v>
      </c>
      <c r="P27" s="72">
        <f>SUM(C27:O27)</f>
        <v>92</v>
      </c>
    </row>
    <row r="28" spans="1:16" ht="26.25" customHeight="1" thickBot="1">
      <c r="A28" s="57" t="s">
        <v>38</v>
      </c>
      <c r="B28" s="22" t="s">
        <v>17</v>
      </c>
      <c r="C28" s="32">
        <v>251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27</v>
      </c>
      <c r="O28" s="24">
        <v>0</v>
      </c>
      <c r="P28" s="25">
        <f>SUM(C28:O28)</f>
        <v>278</v>
      </c>
    </row>
    <row r="29" spans="1:16" ht="23.25" customHeight="1" thickBot="1">
      <c r="A29" s="55" t="s">
        <v>39</v>
      </c>
      <c r="B29" s="61" t="s">
        <v>17</v>
      </c>
      <c r="C29" s="63">
        <v>100</v>
      </c>
      <c r="D29" s="58">
        <v>40</v>
      </c>
      <c r="E29" s="58">
        <v>5</v>
      </c>
      <c r="F29" s="58">
        <v>44</v>
      </c>
      <c r="G29" s="58">
        <v>11</v>
      </c>
      <c r="H29" s="58">
        <v>67</v>
      </c>
      <c r="I29" s="58">
        <v>27</v>
      </c>
      <c r="J29" s="58">
        <v>15</v>
      </c>
      <c r="K29" s="58">
        <v>18</v>
      </c>
      <c r="L29" s="58">
        <v>36</v>
      </c>
      <c r="M29" s="58">
        <v>154</v>
      </c>
      <c r="N29" s="58">
        <v>25</v>
      </c>
      <c r="O29" s="58">
        <v>18</v>
      </c>
      <c r="P29" s="21">
        <v>801</v>
      </c>
    </row>
    <row r="30" spans="1:16" ht="20.25" customHeight="1" thickBot="1">
      <c r="A30" s="57" t="s">
        <v>40</v>
      </c>
      <c r="B30" s="23"/>
      <c r="C30" s="3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</row>
    <row r="31" spans="1:16" ht="24" customHeight="1" thickBot="1">
      <c r="A31" s="57" t="s">
        <v>41</v>
      </c>
      <c r="B31" s="22" t="s">
        <v>17</v>
      </c>
      <c r="C31" s="51">
        <v>22</v>
      </c>
      <c r="D31" s="52">
        <v>40</v>
      </c>
      <c r="E31" s="52">
        <v>5</v>
      </c>
      <c r="F31" s="52">
        <v>24</v>
      </c>
      <c r="G31" s="52">
        <v>17</v>
      </c>
      <c r="H31" s="52">
        <v>46</v>
      </c>
      <c r="I31" s="52">
        <v>27</v>
      </c>
      <c r="J31" s="52">
        <v>15</v>
      </c>
      <c r="K31" s="52">
        <v>7</v>
      </c>
      <c r="L31" s="52">
        <v>34</v>
      </c>
      <c r="M31" s="52">
        <v>68</v>
      </c>
      <c r="N31" s="52">
        <v>25</v>
      </c>
      <c r="O31" s="53">
        <v>18</v>
      </c>
      <c r="P31" s="36">
        <f>SUM(C31:O31)</f>
        <v>348</v>
      </c>
    </row>
    <row r="32" spans="1:16" ht="28.5" customHeight="1" thickBot="1">
      <c r="A32" s="57" t="s">
        <v>42</v>
      </c>
      <c r="B32" s="22" t="s">
        <v>17</v>
      </c>
      <c r="C32" s="32">
        <v>29</v>
      </c>
      <c r="D32" s="24">
        <v>13</v>
      </c>
      <c r="E32" s="24">
        <v>3</v>
      </c>
      <c r="F32" s="24">
        <v>1</v>
      </c>
      <c r="G32" s="24">
        <v>8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3</v>
      </c>
      <c r="O32" s="24">
        <v>8</v>
      </c>
      <c r="P32" s="25">
        <f>SUM(C32:O32)</f>
        <v>65</v>
      </c>
    </row>
  </sheetData>
  <mergeCells count="60">
    <mergeCell ref="A21:A22"/>
    <mergeCell ref="A23:A24"/>
    <mergeCell ref="A25:A26"/>
    <mergeCell ref="C25:C26"/>
    <mergeCell ref="G25:G26"/>
    <mergeCell ref="A15:A16"/>
    <mergeCell ref="E15:E16"/>
    <mergeCell ref="I15:I16"/>
    <mergeCell ref="L15:L16"/>
    <mergeCell ref="A19:A20"/>
    <mergeCell ref="G15:G16"/>
    <mergeCell ref="N19:N20"/>
    <mergeCell ref="O19:O20"/>
    <mergeCell ref="P19:P20"/>
    <mergeCell ref="D25:D26"/>
    <mergeCell ref="E25:E26"/>
    <mergeCell ref="H25:H26"/>
    <mergeCell ref="I25:I26"/>
    <mergeCell ref="J25:J26"/>
    <mergeCell ref="K25:K26"/>
    <mergeCell ref="L25:L26"/>
    <mergeCell ref="M25:M26"/>
    <mergeCell ref="N25:N26"/>
    <mergeCell ref="M15:M16"/>
    <mergeCell ref="N15:N16"/>
    <mergeCell ref="O15:O1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F15:F16"/>
    <mergeCell ref="A1:P1"/>
    <mergeCell ref="A2:P2"/>
    <mergeCell ref="A3:P3"/>
    <mergeCell ref="A4:A5"/>
    <mergeCell ref="I4:I5"/>
    <mergeCell ref="J4:J5"/>
    <mergeCell ref="K4:K5"/>
    <mergeCell ref="L4:L5"/>
    <mergeCell ref="B4:B5"/>
    <mergeCell ref="C4:C5"/>
    <mergeCell ref="E4:E5"/>
    <mergeCell ref="F4:F5"/>
    <mergeCell ref="G4:G5"/>
    <mergeCell ref="H4:H5"/>
    <mergeCell ref="D4:D5"/>
    <mergeCell ref="A10:A11"/>
    <mergeCell ref="A12:A13"/>
    <mergeCell ref="O4:O5"/>
    <mergeCell ref="P4:P5"/>
    <mergeCell ref="M4:M5"/>
    <mergeCell ref="N4:N5"/>
  </mergeCells>
  <pageMargins left="0.23622047244094491" right="0.23622047244094491" top="0" bottom="0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11" sqref="J11"/>
    </sheetView>
  </sheetViews>
  <sheetFormatPr defaultRowHeight="15"/>
  <cols>
    <col min="1" max="1" width="24.42578125" customWidth="1"/>
  </cols>
  <sheetData>
    <row r="1" spans="1:16" ht="18.75">
      <c r="A1" s="477" t="s">
        <v>0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ht="18.75">
      <c r="A2" s="477" t="s">
        <v>1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</row>
    <row r="3" spans="1:16" ht="18.75">
      <c r="A3" s="477" t="s">
        <v>45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</row>
    <row r="4" spans="1:16" ht="19.5" thickBot="1">
      <c r="A4" s="1"/>
    </row>
    <row r="5" spans="1:16" ht="60.75" customHeight="1">
      <c r="A5" s="453"/>
      <c r="B5" s="457"/>
      <c r="C5" s="448" t="s">
        <v>43</v>
      </c>
      <c r="D5" s="448" t="s">
        <v>3</v>
      </c>
      <c r="E5" s="448" t="s">
        <v>4</v>
      </c>
      <c r="F5" s="448" t="s">
        <v>5</v>
      </c>
      <c r="G5" s="448" t="s">
        <v>6</v>
      </c>
      <c r="H5" s="448" t="s">
        <v>7</v>
      </c>
      <c r="I5" s="448" t="s">
        <v>8</v>
      </c>
      <c r="J5" s="448" t="s">
        <v>9</v>
      </c>
      <c r="K5" s="448" t="s">
        <v>10</v>
      </c>
      <c r="L5" s="448" t="s">
        <v>11</v>
      </c>
      <c r="M5" s="448" t="s">
        <v>12</v>
      </c>
      <c r="N5" s="448" t="s">
        <v>13</v>
      </c>
      <c r="O5" s="448" t="s">
        <v>14</v>
      </c>
      <c r="P5" s="450" t="s">
        <v>15</v>
      </c>
    </row>
    <row r="6" spans="1:16" ht="15.75" thickBot="1">
      <c r="A6" s="454"/>
      <c r="B6" s="45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84"/>
    </row>
    <row r="7" spans="1:16" ht="23.25" thickBot="1">
      <c r="A7" s="40" t="s">
        <v>16</v>
      </c>
      <c r="B7" s="2" t="s">
        <v>17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>
      <c r="A8" s="40" t="s">
        <v>18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>
      <c r="A9" s="41" t="s">
        <v>19</v>
      </c>
      <c r="B9" s="479" t="s">
        <v>21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>
      <c r="A10" s="41"/>
      <c r="B10" s="480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>
      <c r="A11" s="41" t="s">
        <v>20</v>
      </c>
      <c r="B11" s="480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>
      <c r="A12" s="42"/>
      <c r="B12" s="481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>
      <c r="A13" s="446" t="s">
        <v>22</v>
      </c>
      <c r="B13" s="479" t="s">
        <v>23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>
      <c r="A14" s="472"/>
      <c r="B14" s="481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54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>
      <c r="A15" s="40" t="s">
        <v>24</v>
      </c>
      <c r="B15" s="2" t="s">
        <v>25</v>
      </c>
      <c r="C15" s="2" t="s">
        <v>26</v>
      </c>
      <c r="D15" s="2" t="s">
        <v>26</v>
      </c>
      <c r="E15" s="2" t="s">
        <v>26</v>
      </c>
      <c r="F15" s="2" t="s">
        <v>26</v>
      </c>
      <c r="G15" s="2" t="s">
        <v>26</v>
      </c>
      <c r="H15" s="2" t="s">
        <v>26</v>
      </c>
      <c r="I15" s="2" t="s">
        <v>26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26</v>
      </c>
      <c r="O15" s="2" t="s">
        <v>26</v>
      </c>
      <c r="P15" s="3" t="s">
        <v>26</v>
      </c>
    </row>
    <row r="16" spans="1:16" ht="16.5" customHeight="1">
      <c r="A16" s="446" t="s">
        <v>27</v>
      </c>
      <c r="B16" s="479" t="s">
        <v>28</v>
      </c>
      <c r="C16" s="7">
        <v>42</v>
      </c>
      <c r="D16" s="7">
        <v>3</v>
      </c>
      <c r="E16" s="18" t="s">
        <v>26</v>
      </c>
      <c r="F16" s="18" t="s">
        <v>26</v>
      </c>
      <c r="G16" s="7">
        <v>5</v>
      </c>
      <c r="H16" s="7">
        <v>2</v>
      </c>
      <c r="I16" s="18" t="s">
        <v>26</v>
      </c>
      <c r="J16" s="7">
        <v>2</v>
      </c>
      <c r="K16" s="18">
        <v>0</v>
      </c>
      <c r="L16" s="18" t="s">
        <v>26</v>
      </c>
      <c r="M16" s="7">
        <v>8</v>
      </c>
      <c r="N16" s="18" t="s">
        <v>26</v>
      </c>
      <c r="O16" s="7">
        <v>6</v>
      </c>
      <c r="P16" s="9">
        <v>68</v>
      </c>
    </row>
    <row r="17" spans="1:16" ht="12" customHeight="1" thickBot="1">
      <c r="A17" s="472"/>
      <c r="B17" s="481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>
      <c r="A18" s="40" t="s">
        <v>29</v>
      </c>
      <c r="B18" s="2" t="s">
        <v>30</v>
      </c>
      <c r="C18" s="2" t="s">
        <v>26</v>
      </c>
      <c r="D18" s="2" t="s">
        <v>26</v>
      </c>
      <c r="E18" s="2" t="s">
        <v>26</v>
      </c>
      <c r="F18" s="2" t="s">
        <v>26</v>
      </c>
      <c r="G18" s="2" t="s">
        <v>26</v>
      </c>
      <c r="H18" s="2" t="s">
        <v>26</v>
      </c>
      <c r="I18" s="2" t="s">
        <v>26</v>
      </c>
      <c r="J18" s="2" t="s">
        <v>26</v>
      </c>
      <c r="K18" s="2" t="s">
        <v>26</v>
      </c>
      <c r="L18" s="2" t="s">
        <v>26</v>
      </c>
      <c r="M18" s="2" t="s">
        <v>26</v>
      </c>
      <c r="N18" s="2" t="s">
        <v>26</v>
      </c>
      <c r="O18" s="2" t="s">
        <v>26</v>
      </c>
      <c r="P18" s="3" t="s">
        <v>26</v>
      </c>
    </row>
    <row r="19" spans="1:16" ht="15.75" thickBot="1">
      <c r="A19" s="40" t="s">
        <v>31</v>
      </c>
      <c r="B19" s="13" t="s">
        <v>32</v>
      </c>
      <c r="C19" s="2" t="s">
        <v>26</v>
      </c>
      <c r="D19" s="2" t="s">
        <v>26</v>
      </c>
      <c r="E19" s="2" t="s">
        <v>26</v>
      </c>
      <c r="F19" s="2" t="s">
        <v>26</v>
      </c>
      <c r="G19" s="2" t="s">
        <v>26</v>
      </c>
      <c r="H19" s="2" t="s">
        <v>26</v>
      </c>
      <c r="I19" s="2" t="s">
        <v>26</v>
      </c>
      <c r="J19" s="2" t="s">
        <v>26</v>
      </c>
      <c r="K19" s="2" t="s">
        <v>26</v>
      </c>
      <c r="L19" s="2" t="s">
        <v>26</v>
      </c>
      <c r="M19" s="2" t="s">
        <v>26</v>
      </c>
      <c r="N19" s="2" t="s">
        <v>26</v>
      </c>
      <c r="O19" s="2" t="s">
        <v>26</v>
      </c>
      <c r="P19" s="3" t="s">
        <v>26</v>
      </c>
    </row>
    <row r="20" spans="1:16" ht="19.5" customHeight="1">
      <c r="A20" s="446" t="s">
        <v>33</v>
      </c>
      <c r="B20" s="479" t="s">
        <v>23</v>
      </c>
      <c r="C20" s="479"/>
      <c r="D20" s="479"/>
      <c r="E20" s="479"/>
      <c r="F20" s="479"/>
      <c r="G20" s="479"/>
      <c r="H20" s="446"/>
      <c r="I20" s="479"/>
      <c r="J20" s="479"/>
      <c r="K20" s="479"/>
      <c r="L20" s="479"/>
      <c r="M20" s="479"/>
      <c r="N20" s="479"/>
      <c r="O20" s="479"/>
      <c r="P20" s="474"/>
    </row>
    <row r="21" spans="1:16" ht="1.5" customHeight="1" thickBot="1">
      <c r="A21" s="472"/>
      <c r="B21" s="481"/>
      <c r="C21" s="481"/>
      <c r="D21" s="481"/>
      <c r="E21" s="481"/>
      <c r="F21" s="481"/>
      <c r="G21" s="481"/>
      <c r="H21" s="472"/>
      <c r="I21" s="481"/>
      <c r="J21" s="481"/>
      <c r="K21" s="481"/>
      <c r="L21" s="481"/>
      <c r="M21" s="481"/>
      <c r="N21" s="481"/>
      <c r="O21" s="481"/>
      <c r="P21" s="476"/>
    </row>
    <row r="22" spans="1:16" ht="16.5" customHeight="1">
      <c r="A22" s="446" t="s">
        <v>34</v>
      </c>
      <c r="B22" s="482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>
      <c r="A23" s="472"/>
      <c r="B23" s="483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>
      <c r="A24" s="446" t="s">
        <v>35</v>
      </c>
      <c r="B24" s="482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>
      <c r="A25" s="472"/>
      <c r="B25" s="483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>
      <c r="A26" s="446" t="s">
        <v>36</v>
      </c>
      <c r="B26" s="482"/>
      <c r="C26" s="479" t="s">
        <v>26</v>
      </c>
      <c r="D26" s="479" t="s">
        <v>26</v>
      </c>
      <c r="E26" s="479" t="s">
        <v>26</v>
      </c>
      <c r="F26" s="7">
        <v>3</v>
      </c>
      <c r="G26" s="479" t="s">
        <v>26</v>
      </c>
      <c r="H26" s="479" t="s">
        <v>26</v>
      </c>
      <c r="I26" s="7">
        <v>1</v>
      </c>
      <c r="J26" s="479" t="s">
        <v>26</v>
      </c>
      <c r="K26" s="7">
        <v>1</v>
      </c>
      <c r="L26" s="479" t="s">
        <v>26</v>
      </c>
      <c r="M26" s="479" t="s">
        <v>26</v>
      </c>
      <c r="N26" s="479" t="s">
        <v>26</v>
      </c>
      <c r="O26" s="7">
        <v>4</v>
      </c>
      <c r="P26" s="9">
        <v>9</v>
      </c>
    </row>
    <row r="27" spans="1:16" ht="15.75" thickBot="1">
      <c r="A27" s="472"/>
      <c r="B27" s="483"/>
      <c r="C27" s="481"/>
      <c r="D27" s="481"/>
      <c r="E27" s="481"/>
      <c r="F27" s="14">
        <v>-8.3000000000000004E-2</v>
      </c>
      <c r="G27" s="481"/>
      <c r="H27" s="481"/>
      <c r="I27" s="14">
        <v>-4.2000000000000003E-2</v>
      </c>
      <c r="J27" s="481"/>
      <c r="K27" s="14">
        <v>-8.9999999999999993E-3</v>
      </c>
      <c r="L27" s="481"/>
      <c r="M27" s="481"/>
      <c r="N27" s="481"/>
      <c r="O27" s="14">
        <v>-5.3999999999999999E-2</v>
      </c>
      <c r="P27" s="12">
        <v>-3.0000000000000001E-3</v>
      </c>
    </row>
    <row r="28" spans="1:16" ht="15.75" thickBot="1">
      <c r="A28" s="40" t="s">
        <v>37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>
      <c r="A29" s="40" t="s">
        <v>38</v>
      </c>
      <c r="B29" s="2" t="s">
        <v>32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>
      <c r="A30" s="43" t="s">
        <v>39</v>
      </c>
      <c r="B30" s="18" t="s">
        <v>32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>
      <c r="A31" s="40" t="s">
        <v>40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>
      <c r="A32" s="40" t="s">
        <v>41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>
      <c r="A33" s="446" t="s">
        <v>42</v>
      </c>
      <c r="B33" s="479"/>
      <c r="C33" s="479">
        <v>53</v>
      </c>
      <c r="D33" s="479">
        <v>11</v>
      </c>
      <c r="E33" s="479">
        <v>2</v>
      </c>
      <c r="F33" s="479">
        <v>4</v>
      </c>
      <c r="G33" s="479">
        <v>29</v>
      </c>
      <c r="H33" s="479">
        <v>0</v>
      </c>
      <c r="I33" s="479">
        <v>0</v>
      </c>
      <c r="J33" s="479">
        <v>0</v>
      </c>
      <c r="K33" s="479">
        <v>3</v>
      </c>
      <c r="L33" s="479">
        <v>0</v>
      </c>
      <c r="M33" s="479">
        <v>0</v>
      </c>
      <c r="N33" s="479">
        <v>9</v>
      </c>
      <c r="O33" s="479">
        <v>12</v>
      </c>
      <c r="P33" s="474">
        <v>123</v>
      </c>
    </row>
    <row r="34" spans="1:16" ht="14.25" customHeight="1">
      <c r="A34" s="447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75"/>
    </row>
    <row r="35" spans="1:16" ht="15.75" hidden="1" thickBot="1">
      <c r="A35" s="472"/>
      <c r="B35" s="481"/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76"/>
    </row>
    <row r="36" spans="1:16" ht="15.75">
      <c r="A36" s="16"/>
    </row>
  </sheetData>
  <mergeCells count="71"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  <mergeCell ref="A13:A14"/>
    <mergeCell ref="B13:B14"/>
    <mergeCell ref="A16:A17"/>
    <mergeCell ref="B16:B17"/>
    <mergeCell ref="K5:K6"/>
    <mergeCell ref="A5:A6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D26:D27"/>
    <mergeCell ref="M20:M21"/>
    <mergeCell ref="N20:N21"/>
    <mergeCell ref="O20:O21"/>
    <mergeCell ref="P20:P21"/>
    <mergeCell ref="J20:J21"/>
    <mergeCell ref="K20:K21"/>
    <mergeCell ref="L20:L21"/>
    <mergeCell ref="A24:A25"/>
    <mergeCell ref="B24:B25"/>
    <mergeCell ref="A26:A27"/>
    <mergeCell ref="B26:B27"/>
    <mergeCell ref="C26:C27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B33:B35"/>
    <mergeCell ref="C33:C35"/>
    <mergeCell ref="D33:D35"/>
    <mergeCell ref="E33:E35"/>
    <mergeCell ref="F33:F35"/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topLeftCell="A13" zoomScale="110" zoomScaleNormal="110" workbookViewId="0">
      <selection activeCell="K29" sqref="K29"/>
    </sheetView>
  </sheetViews>
  <sheetFormatPr defaultRowHeight="15"/>
  <cols>
    <col min="1" max="1" width="12.28515625" customWidth="1"/>
    <col min="2" max="2" width="5.42578125" customWidth="1"/>
    <col min="3" max="3" width="7.28515625" customWidth="1"/>
    <col min="4" max="4" width="8" customWidth="1"/>
    <col min="5" max="5" width="7.7109375" customWidth="1"/>
    <col min="6" max="7" width="7.5703125" customWidth="1"/>
  </cols>
  <sheetData>
    <row r="1" spans="1:16" ht="12" customHeight="1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3.5" customHeight="1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2.75" customHeight="1" thickBot="1">
      <c r="A3" s="452" t="s">
        <v>76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 ht="15" customHeight="1">
      <c r="A4" s="453"/>
      <c r="B4" s="457"/>
      <c r="C4" s="485" t="s">
        <v>49</v>
      </c>
      <c r="D4" s="487" t="s">
        <v>3</v>
      </c>
      <c r="E4" s="489" t="s">
        <v>4</v>
      </c>
      <c r="F4" s="491" t="s">
        <v>5</v>
      </c>
      <c r="G4" s="493" t="s">
        <v>6</v>
      </c>
      <c r="H4" s="503" t="s">
        <v>7</v>
      </c>
      <c r="I4" s="505" t="s">
        <v>8</v>
      </c>
      <c r="J4" s="507" t="s">
        <v>9</v>
      </c>
      <c r="K4" s="497" t="s">
        <v>10</v>
      </c>
      <c r="L4" s="489" t="s">
        <v>11</v>
      </c>
      <c r="M4" s="487" t="s">
        <v>12</v>
      </c>
      <c r="N4" s="489" t="s">
        <v>13</v>
      </c>
      <c r="O4" s="495" t="s">
        <v>14</v>
      </c>
      <c r="P4" s="497" t="s">
        <v>15</v>
      </c>
    </row>
    <row r="5" spans="1:16" ht="35.25" customHeight="1" thickBot="1">
      <c r="A5" s="454"/>
      <c r="B5" s="458"/>
      <c r="C5" s="486"/>
      <c r="D5" s="488"/>
      <c r="E5" s="490"/>
      <c r="F5" s="492"/>
      <c r="G5" s="494"/>
      <c r="H5" s="504"/>
      <c r="I5" s="506"/>
      <c r="J5" s="508"/>
      <c r="K5" s="498"/>
      <c r="L5" s="490"/>
      <c r="M5" s="488"/>
      <c r="N5" s="490"/>
      <c r="O5" s="496"/>
      <c r="P5" s="498"/>
    </row>
    <row r="6" spans="1:16" s="74" customFormat="1" ht="24.75" customHeight="1" thickBot="1">
      <c r="A6" s="237" t="s">
        <v>77</v>
      </c>
      <c r="B6" s="75" t="s">
        <v>17</v>
      </c>
      <c r="C6" s="120">
        <v>347</v>
      </c>
      <c r="D6" s="121">
        <v>104</v>
      </c>
      <c r="E6" s="122">
        <v>6</v>
      </c>
      <c r="F6" s="123">
        <v>9</v>
      </c>
      <c r="G6" s="124">
        <v>32</v>
      </c>
      <c r="H6" s="125">
        <v>10</v>
      </c>
      <c r="I6" s="126">
        <v>7</v>
      </c>
      <c r="J6" s="127">
        <v>35</v>
      </c>
      <c r="K6" s="128">
        <v>24</v>
      </c>
      <c r="L6" s="122">
        <v>7</v>
      </c>
      <c r="M6" s="121">
        <v>36</v>
      </c>
      <c r="N6" s="122">
        <v>31</v>
      </c>
      <c r="O6" s="129">
        <v>14</v>
      </c>
      <c r="P6" s="130">
        <f>SUM(C6:O6)</f>
        <v>662</v>
      </c>
    </row>
    <row r="7" spans="1:16" s="74" customFormat="1" ht="0.75" customHeight="1">
      <c r="A7" s="238" t="s">
        <v>78</v>
      </c>
      <c r="B7" s="73" t="s">
        <v>17</v>
      </c>
      <c r="C7" s="131">
        <f t="shared" ref="C7:O7" si="0">C6-C29</f>
        <v>279</v>
      </c>
      <c r="D7" s="131">
        <f t="shared" si="0"/>
        <v>90</v>
      </c>
      <c r="E7" s="131">
        <f t="shared" si="0"/>
        <v>5</v>
      </c>
      <c r="F7" s="131">
        <f t="shared" si="0"/>
        <v>9</v>
      </c>
      <c r="G7" s="131">
        <f t="shared" si="0"/>
        <v>18</v>
      </c>
      <c r="H7" s="131">
        <f t="shared" si="0"/>
        <v>7</v>
      </c>
      <c r="I7" s="131">
        <f t="shared" si="0"/>
        <v>3</v>
      </c>
      <c r="J7" s="131">
        <f t="shared" si="0"/>
        <v>30</v>
      </c>
      <c r="K7" s="108">
        <f t="shared" si="0"/>
        <v>20</v>
      </c>
      <c r="L7" s="131">
        <f t="shared" si="0"/>
        <v>7</v>
      </c>
      <c r="M7" s="131">
        <f t="shared" si="0"/>
        <v>35</v>
      </c>
      <c r="N7" s="131">
        <f t="shared" si="0"/>
        <v>30</v>
      </c>
      <c r="O7" s="131">
        <f t="shared" si="0"/>
        <v>11</v>
      </c>
      <c r="P7" s="132">
        <f t="shared" ref="P7:P10" si="1">SUM(C7:O7)</f>
        <v>544</v>
      </c>
    </row>
    <row r="8" spans="1:16" s="74" customFormat="1" ht="18" customHeight="1" thickBot="1">
      <c r="A8" s="238" t="s">
        <v>79</v>
      </c>
      <c r="B8" s="73" t="s">
        <v>17</v>
      </c>
      <c r="C8" s="133">
        <v>29</v>
      </c>
      <c r="D8" s="133">
        <v>26</v>
      </c>
      <c r="E8" s="133">
        <v>0</v>
      </c>
      <c r="F8" s="133">
        <v>0</v>
      </c>
      <c r="G8" s="133">
        <v>13</v>
      </c>
      <c r="H8" s="133">
        <v>3</v>
      </c>
      <c r="I8" s="133">
        <v>1</v>
      </c>
      <c r="J8" s="133">
        <v>7</v>
      </c>
      <c r="K8" s="133">
        <v>0</v>
      </c>
      <c r="L8" s="133">
        <v>0</v>
      </c>
      <c r="M8" s="133">
        <v>4</v>
      </c>
      <c r="N8" s="133">
        <v>4</v>
      </c>
      <c r="O8" s="133">
        <v>8</v>
      </c>
      <c r="P8" s="134">
        <f>SUM(C8:O8)</f>
        <v>95</v>
      </c>
    </row>
    <row r="9" spans="1:16" ht="30" customHeight="1" thickBot="1">
      <c r="A9" s="239" t="s">
        <v>48</v>
      </c>
      <c r="B9" s="75" t="s">
        <v>17</v>
      </c>
      <c r="C9" s="135">
        <f>C7+C8</f>
        <v>308</v>
      </c>
      <c r="D9" s="136">
        <f t="shared" ref="D9:P9" si="2">D7+D8</f>
        <v>116</v>
      </c>
      <c r="E9" s="137">
        <f t="shared" si="2"/>
        <v>5</v>
      </c>
      <c r="F9" s="138">
        <f t="shared" si="2"/>
        <v>9</v>
      </c>
      <c r="G9" s="139">
        <f t="shared" si="2"/>
        <v>31</v>
      </c>
      <c r="H9" s="140">
        <f t="shared" si="2"/>
        <v>10</v>
      </c>
      <c r="I9" s="141">
        <f t="shared" si="2"/>
        <v>4</v>
      </c>
      <c r="J9" s="142">
        <f t="shared" si="2"/>
        <v>37</v>
      </c>
      <c r="K9" s="143">
        <f t="shared" si="2"/>
        <v>20</v>
      </c>
      <c r="L9" s="137">
        <f t="shared" si="2"/>
        <v>7</v>
      </c>
      <c r="M9" s="136">
        <f t="shared" si="2"/>
        <v>39</v>
      </c>
      <c r="N9" s="137">
        <f t="shared" si="2"/>
        <v>34</v>
      </c>
      <c r="O9" s="144">
        <f t="shared" si="2"/>
        <v>19</v>
      </c>
      <c r="P9" s="145">
        <f t="shared" si="2"/>
        <v>639</v>
      </c>
    </row>
    <row r="10" spans="1:16" ht="12.75" customHeight="1">
      <c r="A10" s="240" t="s">
        <v>19</v>
      </c>
      <c r="B10" s="104" t="s">
        <v>17</v>
      </c>
      <c r="C10" s="146">
        <v>347</v>
      </c>
      <c r="D10" s="147">
        <v>95</v>
      </c>
      <c r="E10" s="148">
        <v>6</v>
      </c>
      <c r="F10" s="149">
        <v>1</v>
      </c>
      <c r="G10" s="150">
        <v>32</v>
      </c>
      <c r="H10" s="151">
        <v>10</v>
      </c>
      <c r="I10" s="152">
        <v>7</v>
      </c>
      <c r="J10" s="153">
        <v>35</v>
      </c>
      <c r="K10" s="154">
        <v>1</v>
      </c>
      <c r="L10" s="148">
        <v>7</v>
      </c>
      <c r="M10" s="147">
        <v>36</v>
      </c>
      <c r="N10" s="148">
        <v>31</v>
      </c>
      <c r="O10" s="155">
        <v>15</v>
      </c>
      <c r="P10" s="156">
        <f t="shared" si="1"/>
        <v>623</v>
      </c>
    </row>
    <row r="11" spans="1:16" ht="12" customHeight="1" thickBot="1">
      <c r="A11" s="239"/>
      <c r="B11" s="105" t="s">
        <v>28</v>
      </c>
      <c r="C11" s="157">
        <f>C10/C6*100%</f>
        <v>1</v>
      </c>
      <c r="D11" s="158">
        <f t="shared" ref="D11:P11" si="3">D10/D6*100%</f>
        <v>0.91346153846153844</v>
      </c>
      <c r="E11" s="159">
        <f t="shared" si="3"/>
        <v>1</v>
      </c>
      <c r="F11" s="160">
        <f t="shared" si="3"/>
        <v>0.1111111111111111</v>
      </c>
      <c r="G11" s="161">
        <f t="shared" si="3"/>
        <v>1</v>
      </c>
      <c r="H11" s="162">
        <f t="shared" si="3"/>
        <v>1</v>
      </c>
      <c r="I11" s="163">
        <f t="shared" si="3"/>
        <v>1</v>
      </c>
      <c r="J11" s="164">
        <f t="shared" si="3"/>
        <v>1</v>
      </c>
      <c r="K11" s="165">
        <f t="shared" si="3"/>
        <v>4.1666666666666664E-2</v>
      </c>
      <c r="L11" s="159">
        <f t="shared" si="3"/>
        <v>1</v>
      </c>
      <c r="M11" s="158">
        <f t="shared" si="3"/>
        <v>1</v>
      </c>
      <c r="N11" s="159">
        <f t="shared" si="3"/>
        <v>1</v>
      </c>
      <c r="O11" s="166">
        <f t="shared" si="3"/>
        <v>1.0714285714285714</v>
      </c>
      <c r="P11" s="167">
        <f t="shared" si="3"/>
        <v>0.94108761329305135</v>
      </c>
    </row>
    <row r="12" spans="1:16" ht="11.25" customHeight="1">
      <c r="A12" s="499" t="s">
        <v>20</v>
      </c>
      <c r="B12" s="44" t="s">
        <v>17</v>
      </c>
      <c r="C12" s="168">
        <v>203</v>
      </c>
      <c r="D12" s="169">
        <v>68</v>
      </c>
      <c r="E12" s="170">
        <v>2</v>
      </c>
      <c r="F12" s="171"/>
      <c r="G12" s="172">
        <v>13</v>
      </c>
      <c r="H12" s="173"/>
      <c r="I12" s="174"/>
      <c r="J12" s="175">
        <v>11</v>
      </c>
      <c r="K12" s="176">
        <v>1</v>
      </c>
      <c r="L12" s="177">
        <v>0</v>
      </c>
      <c r="M12" s="178">
        <v>16</v>
      </c>
      <c r="N12" s="179">
        <v>14</v>
      </c>
      <c r="O12" s="180">
        <v>0</v>
      </c>
      <c r="P12" s="181">
        <f>SUM(C12:O12)</f>
        <v>328</v>
      </c>
    </row>
    <row r="13" spans="1:16" ht="12.75" customHeight="1" thickBot="1">
      <c r="A13" s="500"/>
      <c r="B13" s="101" t="s">
        <v>28</v>
      </c>
      <c r="C13" s="182">
        <f>C12/C12*100%</f>
        <v>1</v>
      </c>
      <c r="D13" s="183">
        <f t="shared" ref="D13:P13" si="4">D12/D12*100%</f>
        <v>1</v>
      </c>
      <c r="E13" s="184">
        <f t="shared" si="4"/>
        <v>1</v>
      </c>
      <c r="F13" s="182"/>
      <c r="G13" s="185">
        <f t="shared" si="4"/>
        <v>1</v>
      </c>
      <c r="H13" s="186"/>
      <c r="I13" s="187"/>
      <c r="J13" s="188">
        <f t="shared" si="4"/>
        <v>1</v>
      </c>
      <c r="K13" s="189">
        <f t="shared" si="4"/>
        <v>1</v>
      </c>
      <c r="L13" s="184"/>
      <c r="M13" s="183">
        <f t="shared" si="4"/>
        <v>1</v>
      </c>
      <c r="N13" s="184">
        <f t="shared" si="4"/>
        <v>1</v>
      </c>
      <c r="O13" s="190"/>
      <c r="P13" s="182">
        <f t="shared" si="4"/>
        <v>1</v>
      </c>
    </row>
    <row r="14" spans="1:16" ht="13.5" customHeight="1" thickBot="1">
      <c r="A14" s="501" t="s">
        <v>22</v>
      </c>
      <c r="B14" s="103" t="s">
        <v>17</v>
      </c>
      <c r="C14" s="191">
        <v>239</v>
      </c>
      <c r="D14" s="169">
        <v>106</v>
      </c>
      <c r="E14" s="179">
        <v>4</v>
      </c>
      <c r="F14" s="192">
        <v>4</v>
      </c>
      <c r="G14" s="172">
        <v>12</v>
      </c>
      <c r="H14" s="193">
        <v>5</v>
      </c>
      <c r="I14" s="194">
        <v>2</v>
      </c>
      <c r="J14" s="195">
        <v>25</v>
      </c>
      <c r="K14" s="176">
        <v>10</v>
      </c>
      <c r="L14" s="179">
        <v>3</v>
      </c>
      <c r="M14" s="169">
        <v>9</v>
      </c>
      <c r="N14" s="179">
        <v>34</v>
      </c>
      <c r="O14" s="180">
        <v>14</v>
      </c>
      <c r="P14" s="196">
        <f>SUM(C14:O14)</f>
        <v>467</v>
      </c>
    </row>
    <row r="15" spans="1:16" ht="15.75" thickBot="1">
      <c r="A15" s="502"/>
      <c r="B15" s="105" t="s">
        <v>28</v>
      </c>
      <c r="C15" s="197">
        <f t="shared" ref="C15:J15" si="5">C14/C9*100%</f>
        <v>0.77597402597402598</v>
      </c>
      <c r="D15" s="198">
        <f t="shared" si="5"/>
        <v>0.91379310344827591</v>
      </c>
      <c r="E15" s="199">
        <f t="shared" si="5"/>
        <v>0.8</v>
      </c>
      <c r="F15" s="200">
        <f t="shared" si="5"/>
        <v>0.44444444444444442</v>
      </c>
      <c r="G15" s="201">
        <f t="shared" si="5"/>
        <v>0.38709677419354838</v>
      </c>
      <c r="H15" s="202">
        <f t="shared" si="5"/>
        <v>0.5</v>
      </c>
      <c r="I15" s="203">
        <f t="shared" si="5"/>
        <v>0.5</v>
      </c>
      <c r="J15" s="204">
        <f t="shared" si="5"/>
        <v>0.67567567567567566</v>
      </c>
      <c r="K15" s="205">
        <f>K14/K9*100%</f>
        <v>0.5</v>
      </c>
      <c r="L15" s="199">
        <f t="shared" ref="L15:P15" si="6">L14/L9*100%</f>
        <v>0.42857142857142855</v>
      </c>
      <c r="M15" s="198">
        <f t="shared" si="6"/>
        <v>0.23076923076923078</v>
      </c>
      <c r="N15" s="199">
        <f t="shared" si="6"/>
        <v>1</v>
      </c>
      <c r="O15" s="206">
        <f t="shared" si="6"/>
        <v>0.73684210526315785</v>
      </c>
      <c r="P15" s="207">
        <f t="shared" si="6"/>
        <v>0.73082942097026604</v>
      </c>
    </row>
    <row r="16" spans="1:16" ht="30" customHeight="1" thickBot="1">
      <c r="A16" s="239" t="s">
        <v>24</v>
      </c>
      <c r="B16" s="22" t="s">
        <v>46</v>
      </c>
      <c r="C16" s="120" t="s">
        <v>26</v>
      </c>
      <c r="D16" s="121" t="s">
        <v>26</v>
      </c>
      <c r="E16" s="122" t="s">
        <v>26</v>
      </c>
      <c r="F16" s="123" t="s">
        <v>26</v>
      </c>
      <c r="G16" s="124" t="s">
        <v>26</v>
      </c>
      <c r="H16" s="125" t="s">
        <v>26</v>
      </c>
      <c r="I16" s="126" t="s">
        <v>26</v>
      </c>
      <c r="J16" s="127" t="s">
        <v>26</v>
      </c>
      <c r="K16" s="128" t="s">
        <v>26</v>
      </c>
      <c r="L16" s="122" t="s">
        <v>26</v>
      </c>
      <c r="M16" s="121" t="s">
        <v>26</v>
      </c>
      <c r="N16" s="122" t="s">
        <v>26</v>
      </c>
      <c r="O16" s="208" t="s">
        <v>26</v>
      </c>
      <c r="P16" s="196" t="s">
        <v>26</v>
      </c>
    </row>
    <row r="17" spans="1:16" ht="12.75" customHeight="1">
      <c r="A17" s="501" t="s">
        <v>27</v>
      </c>
      <c r="B17" s="103" t="s">
        <v>17</v>
      </c>
      <c r="C17" s="191">
        <v>5</v>
      </c>
      <c r="D17" s="511" t="s">
        <v>26</v>
      </c>
      <c r="E17" s="509" t="s">
        <v>26</v>
      </c>
      <c r="F17" s="517" t="s">
        <v>26</v>
      </c>
      <c r="G17" s="172">
        <v>1</v>
      </c>
      <c r="H17" s="193">
        <v>0</v>
      </c>
      <c r="I17" s="519" t="s">
        <v>26</v>
      </c>
      <c r="J17" s="195">
        <v>0</v>
      </c>
      <c r="K17" s="176">
        <v>1</v>
      </c>
      <c r="L17" s="509" t="s">
        <v>26</v>
      </c>
      <c r="M17" s="511" t="s">
        <v>26</v>
      </c>
      <c r="N17" s="509" t="s">
        <v>26</v>
      </c>
      <c r="O17" s="513" t="s">
        <v>26</v>
      </c>
      <c r="P17" s="209">
        <f>SUM(C17:O17)</f>
        <v>7</v>
      </c>
    </row>
    <row r="18" spans="1:16" ht="15.75" thickBot="1">
      <c r="A18" s="502"/>
      <c r="B18" s="105" t="s">
        <v>28</v>
      </c>
      <c r="C18" s="197">
        <f>C17/C10*100%</f>
        <v>1.4409221902017291E-2</v>
      </c>
      <c r="D18" s="512"/>
      <c r="E18" s="510"/>
      <c r="F18" s="518"/>
      <c r="G18" s="210">
        <f t="shared" ref="G18:H18" si="7">G17/G10*100%</f>
        <v>3.125E-2</v>
      </c>
      <c r="H18" s="211">
        <f t="shared" si="7"/>
        <v>0</v>
      </c>
      <c r="I18" s="520"/>
      <c r="J18" s="212">
        <f t="shared" ref="J18:K18" si="8">J17/J10*100%</f>
        <v>0</v>
      </c>
      <c r="K18" s="213">
        <f t="shared" si="8"/>
        <v>1</v>
      </c>
      <c r="L18" s="510"/>
      <c r="M18" s="512"/>
      <c r="N18" s="510"/>
      <c r="O18" s="514"/>
      <c r="P18" s="214">
        <f>P17/P10*100%</f>
        <v>1.1235955056179775E-2</v>
      </c>
    </row>
    <row r="19" spans="1:16" ht="44.25" customHeight="1" thickBot="1">
      <c r="A19" s="239" t="s">
        <v>29</v>
      </c>
      <c r="B19" s="22" t="s">
        <v>17</v>
      </c>
      <c r="C19" s="120" t="s">
        <v>26</v>
      </c>
      <c r="D19" s="121" t="s">
        <v>26</v>
      </c>
      <c r="E19" s="122" t="s">
        <v>26</v>
      </c>
      <c r="F19" s="123" t="s">
        <v>26</v>
      </c>
      <c r="G19" s="124" t="s">
        <v>26</v>
      </c>
      <c r="H19" s="125" t="s">
        <v>26</v>
      </c>
      <c r="I19" s="126" t="s">
        <v>26</v>
      </c>
      <c r="J19" s="127" t="s">
        <v>26</v>
      </c>
      <c r="K19" s="128" t="s">
        <v>26</v>
      </c>
      <c r="L19" s="122" t="s">
        <v>26</v>
      </c>
      <c r="M19" s="121" t="s">
        <v>26</v>
      </c>
      <c r="N19" s="122" t="s">
        <v>26</v>
      </c>
      <c r="O19" s="208" t="s">
        <v>26</v>
      </c>
      <c r="P19" s="145" t="s">
        <v>26</v>
      </c>
    </row>
    <row r="20" spans="1:16" ht="18" customHeight="1" thickBot="1">
      <c r="A20" s="239" t="s">
        <v>31</v>
      </c>
      <c r="B20" s="22" t="s">
        <v>44</v>
      </c>
      <c r="C20" s="120" t="s">
        <v>26</v>
      </c>
      <c r="D20" s="121" t="s">
        <v>26</v>
      </c>
      <c r="E20" s="122" t="s">
        <v>26</v>
      </c>
      <c r="F20" s="123" t="s">
        <v>26</v>
      </c>
      <c r="G20" s="124" t="s">
        <v>26</v>
      </c>
      <c r="H20" s="125" t="s">
        <v>26</v>
      </c>
      <c r="I20" s="126" t="s">
        <v>26</v>
      </c>
      <c r="J20" s="127" t="s">
        <v>26</v>
      </c>
      <c r="K20" s="128" t="s">
        <v>26</v>
      </c>
      <c r="L20" s="122" t="s">
        <v>26</v>
      </c>
      <c r="M20" s="121" t="s">
        <v>26</v>
      </c>
      <c r="N20" s="122" t="s">
        <v>26</v>
      </c>
      <c r="O20" s="208" t="s">
        <v>26</v>
      </c>
      <c r="P20" s="145" t="s">
        <v>26</v>
      </c>
    </row>
    <row r="21" spans="1:16" ht="15" customHeight="1">
      <c r="A21" s="501" t="s">
        <v>33</v>
      </c>
      <c r="B21" s="463" t="s">
        <v>47</v>
      </c>
      <c r="C21" s="515"/>
      <c r="D21" s="511"/>
      <c r="E21" s="509"/>
      <c r="F21" s="517"/>
      <c r="G21" s="523"/>
      <c r="H21" s="525"/>
      <c r="I21" s="519"/>
      <c r="J21" s="527"/>
      <c r="K21" s="529"/>
      <c r="L21" s="509"/>
      <c r="M21" s="511"/>
      <c r="N21" s="509"/>
      <c r="O21" s="513"/>
      <c r="P21" s="521"/>
    </row>
    <row r="22" spans="1:16" ht="9.75" customHeight="1" thickBot="1">
      <c r="A22" s="502"/>
      <c r="B22" s="464"/>
      <c r="C22" s="516"/>
      <c r="D22" s="512"/>
      <c r="E22" s="510"/>
      <c r="F22" s="518"/>
      <c r="G22" s="524"/>
      <c r="H22" s="526"/>
      <c r="I22" s="520"/>
      <c r="J22" s="528"/>
      <c r="K22" s="530"/>
      <c r="L22" s="510"/>
      <c r="M22" s="512"/>
      <c r="N22" s="510"/>
      <c r="O22" s="514"/>
      <c r="P22" s="522"/>
    </row>
    <row r="23" spans="1:16" ht="12.75" customHeight="1">
      <c r="A23" s="501" t="s">
        <v>34</v>
      </c>
      <c r="B23" s="103" t="s">
        <v>17</v>
      </c>
      <c r="C23" s="191">
        <v>56</v>
      </c>
      <c r="D23" s="169">
        <v>37</v>
      </c>
      <c r="E23" s="179">
        <v>3</v>
      </c>
      <c r="F23" s="192">
        <v>6</v>
      </c>
      <c r="G23" s="172">
        <v>11</v>
      </c>
      <c r="H23" s="193">
        <v>7</v>
      </c>
      <c r="I23" s="194">
        <v>0</v>
      </c>
      <c r="J23" s="195">
        <v>21</v>
      </c>
      <c r="K23" s="176">
        <v>4</v>
      </c>
      <c r="L23" s="179">
        <v>2</v>
      </c>
      <c r="M23" s="169">
        <v>0</v>
      </c>
      <c r="N23" s="179">
        <v>9</v>
      </c>
      <c r="O23" s="180">
        <v>0</v>
      </c>
      <c r="P23" s="181">
        <f>SUM(C23:O23)</f>
        <v>156</v>
      </c>
    </row>
    <row r="24" spans="1:16" ht="15.75" thickBot="1">
      <c r="A24" s="502"/>
      <c r="B24" s="105" t="s">
        <v>28</v>
      </c>
      <c r="C24" s="200">
        <f t="shared" ref="C24:J24" si="9">C23/C9*100%</f>
        <v>0.18181818181818182</v>
      </c>
      <c r="D24" s="198">
        <f t="shared" si="9"/>
        <v>0.31896551724137934</v>
      </c>
      <c r="E24" s="199">
        <f t="shared" si="9"/>
        <v>0.6</v>
      </c>
      <c r="F24" s="200">
        <f t="shared" si="9"/>
        <v>0.66666666666666663</v>
      </c>
      <c r="G24" s="201">
        <f t="shared" si="9"/>
        <v>0.35483870967741937</v>
      </c>
      <c r="H24" s="202">
        <f t="shared" si="9"/>
        <v>0.7</v>
      </c>
      <c r="I24" s="203">
        <f t="shared" si="9"/>
        <v>0</v>
      </c>
      <c r="J24" s="204">
        <f t="shared" si="9"/>
        <v>0.56756756756756754</v>
      </c>
      <c r="K24" s="205">
        <f>K23/K9*100%</f>
        <v>0.2</v>
      </c>
      <c r="L24" s="199">
        <f t="shared" ref="L24:P24" si="10">L23/L9*100%</f>
        <v>0.2857142857142857</v>
      </c>
      <c r="M24" s="198">
        <f t="shared" si="10"/>
        <v>0</v>
      </c>
      <c r="N24" s="199">
        <f t="shared" si="10"/>
        <v>0.26470588235294118</v>
      </c>
      <c r="O24" s="206">
        <f t="shared" si="10"/>
        <v>0</v>
      </c>
      <c r="P24" s="214">
        <f t="shared" si="10"/>
        <v>0.24413145539906103</v>
      </c>
    </row>
    <row r="25" spans="1:16" ht="10.5" customHeight="1">
      <c r="A25" s="501" t="s">
        <v>35</v>
      </c>
      <c r="B25" s="103" t="s">
        <v>17</v>
      </c>
      <c r="C25" s="191">
        <v>252</v>
      </c>
      <c r="D25" s="169">
        <v>79</v>
      </c>
      <c r="E25" s="179">
        <v>2</v>
      </c>
      <c r="F25" s="192">
        <v>3</v>
      </c>
      <c r="G25" s="172">
        <v>20</v>
      </c>
      <c r="H25" s="193">
        <v>3</v>
      </c>
      <c r="I25" s="194">
        <v>3</v>
      </c>
      <c r="J25" s="195">
        <v>9</v>
      </c>
      <c r="K25" s="176">
        <v>16</v>
      </c>
      <c r="L25" s="179">
        <v>5</v>
      </c>
      <c r="M25" s="169">
        <v>39</v>
      </c>
      <c r="N25" s="179">
        <v>33</v>
      </c>
      <c r="O25" s="180">
        <v>18</v>
      </c>
      <c r="P25" s="181">
        <f>SUM(C25:O25)</f>
        <v>482</v>
      </c>
    </row>
    <row r="26" spans="1:16" ht="15.75" thickBot="1">
      <c r="A26" s="502"/>
      <c r="B26" s="105" t="s">
        <v>28</v>
      </c>
      <c r="C26" s="215">
        <f t="shared" ref="C26:N26" si="11">C25/C9*100%</f>
        <v>0.81818181818181823</v>
      </c>
      <c r="D26" s="216">
        <f t="shared" si="11"/>
        <v>0.68103448275862066</v>
      </c>
      <c r="E26" s="217">
        <f t="shared" si="11"/>
        <v>0.4</v>
      </c>
      <c r="F26" s="218">
        <f t="shared" si="11"/>
        <v>0.33333333333333331</v>
      </c>
      <c r="G26" s="219">
        <f t="shared" si="11"/>
        <v>0.64516129032258063</v>
      </c>
      <c r="H26" s="220">
        <f t="shared" si="11"/>
        <v>0.3</v>
      </c>
      <c r="I26" s="221">
        <f t="shared" si="11"/>
        <v>0.75</v>
      </c>
      <c r="J26" s="222">
        <f t="shared" si="11"/>
        <v>0.24324324324324326</v>
      </c>
      <c r="K26" s="223">
        <f t="shared" si="11"/>
        <v>0.8</v>
      </c>
      <c r="L26" s="217">
        <f t="shared" si="11"/>
        <v>0.7142857142857143</v>
      </c>
      <c r="M26" s="216">
        <f t="shared" si="11"/>
        <v>1</v>
      </c>
      <c r="N26" s="217">
        <f t="shared" si="11"/>
        <v>0.97058823529411764</v>
      </c>
      <c r="O26" s="206">
        <f>O25/O9*100%</f>
        <v>0.94736842105263153</v>
      </c>
      <c r="P26" s="214">
        <f>P25/P9*100%</f>
        <v>0.75430359937402192</v>
      </c>
    </row>
    <row r="27" spans="1:16" ht="11.25" customHeight="1">
      <c r="A27" s="501" t="s">
        <v>36</v>
      </c>
      <c r="B27" s="100" t="s">
        <v>17</v>
      </c>
      <c r="C27" s="515" t="s">
        <v>26</v>
      </c>
      <c r="D27" s="511" t="s">
        <v>26</v>
      </c>
      <c r="E27" s="509" t="s">
        <v>26</v>
      </c>
      <c r="F27" s="517" t="s">
        <v>26</v>
      </c>
      <c r="G27" s="523" t="s">
        <v>26</v>
      </c>
      <c r="H27" s="531" t="s">
        <v>26</v>
      </c>
      <c r="I27" s="519" t="s">
        <v>26</v>
      </c>
      <c r="J27" s="527" t="s">
        <v>26</v>
      </c>
      <c r="K27" s="529" t="s">
        <v>26</v>
      </c>
      <c r="L27" s="509" t="s">
        <v>26</v>
      </c>
      <c r="M27" s="511" t="s">
        <v>26</v>
      </c>
      <c r="N27" s="177">
        <v>1</v>
      </c>
      <c r="O27" s="180">
        <v>1</v>
      </c>
      <c r="P27" s="181">
        <f>SUM(C27:O27)</f>
        <v>2</v>
      </c>
    </row>
    <row r="28" spans="1:16" ht="14.25" customHeight="1" thickBot="1">
      <c r="A28" s="502"/>
      <c r="B28" s="101" t="s">
        <v>28</v>
      </c>
      <c r="C28" s="539"/>
      <c r="D28" s="538"/>
      <c r="E28" s="537"/>
      <c r="F28" s="533"/>
      <c r="G28" s="540"/>
      <c r="H28" s="532"/>
      <c r="I28" s="534"/>
      <c r="J28" s="535"/>
      <c r="K28" s="536"/>
      <c r="L28" s="537"/>
      <c r="M28" s="538"/>
      <c r="N28" s="224">
        <f t="shared" ref="N28:P28" si="12">N27/N9*100%</f>
        <v>2.9411764705882353E-2</v>
      </c>
      <c r="O28" s="225">
        <f t="shared" si="12"/>
        <v>5.2631578947368418E-2</v>
      </c>
      <c r="P28" s="226">
        <f t="shared" si="12"/>
        <v>3.1298904538341159E-3</v>
      </c>
    </row>
    <row r="29" spans="1:16" ht="15.75" thickBot="1">
      <c r="A29" s="239" t="s">
        <v>37</v>
      </c>
      <c r="B29" s="22" t="s">
        <v>17</v>
      </c>
      <c r="C29" s="120">
        <v>68</v>
      </c>
      <c r="D29" s="121">
        <v>14</v>
      </c>
      <c r="E29" s="122">
        <v>1</v>
      </c>
      <c r="F29" s="123">
        <v>0</v>
      </c>
      <c r="G29" s="124">
        <v>14</v>
      </c>
      <c r="H29" s="125">
        <v>3</v>
      </c>
      <c r="I29" s="126">
        <v>4</v>
      </c>
      <c r="J29" s="127">
        <v>5</v>
      </c>
      <c r="K29" s="128">
        <v>4</v>
      </c>
      <c r="L29" s="122">
        <v>0</v>
      </c>
      <c r="M29" s="121">
        <v>1</v>
      </c>
      <c r="N29" s="122">
        <v>1</v>
      </c>
      <c r="O29" s="208">
        <v>3</v>
      </c>
      <c r="P29" s="145">
        <f>SUM(C29:O29)</f>
        <v>118</v>
      </c>
    </row>
    <row r="30" spans="1:16" ht="22.5" customHeight="1" thickBot="1">
      <c r="A30" s="239" t="s">
        <v>38</v>
      </c>
      <c r="B30" s="22" t="s">
        <v>17</v>
      </c>
      <c r="C30" s="120">
        <v>171</v>
      </c>
      <c r="D30" s="121">
        <v>0</v>
      </c>
      <c r="E30" s="122">
        <v>0</v>
      </c>
      <c r="F30" s="123">
        <v>0</v>
      </c>
      <c r="G30" s="124">
        <v>0</v>
      </c>
      <c r="H30" s="125">
        <v>0</v>
      </c>
      <c r="I30" s="126">
        <v>0</v>
      </c>
      <c r="J30" s="127">
        <v>0</v>
      </c>
      <c r="K30" s="128">
        <v>24</v>
      </c>
      <c r="L30" s="122">
        <v>0</v>
      </c>
      <c r="M30" s="121">
        <v>0</v>
      </c>
      <c r="N30" s="122">
        <v>12</v>
      </c>
      <c r="O30" s="208">
        <v>0</v>
      </c>
      <c r="P30" s="145">
        <f>SUM(C30:O30)</f>
        <v>207</v>
      </c>
    </row>
    <row r="31" spans="1:16" ht="23.25" customHeight="1" thickBot="1">
      <c r="A31" s="240" t="s">
        <v>39</v>
      </c>
      <c r="B31" s="100" t="s">
        <v>17</v>
      </c>
      <c r="C31" s="168">
        <v>53</v>
      </c>
      <c r="D31" s="169">
        <v>30</v>
      </c>
      <c r="E31" s="179">
        <v>56</v>
      </c>
      <c r="F31" s="192">
        <v>22</v>
      </c>
      <c r="G31" s="172">
        <v>25</v>
      </c>
      <c r="H31" s="193">
        <v>57</v>
      </c>
      <c r="I31" s="194">
        <v>23</v>
      </c>
      <c r="J31" s="195">
        <v>11</v>
      </c>
      <c r="K31" s="176">
        <v>6</v>
      </c>
      <c r="L31" s="179">
        <v>28</v>
      </c>
      <c r="M31" s="169">
        <v>175</v>
      </c>
      <c r="N31" s="179">
        <v>27</v>
      </c>
      <c r="O31" s="180">
        <v>12</v>
      </c>
      <c r="P31" s="145">
        <v>801</v>
      </c>
    </row>
    <row r="32" spans="1:16" ht="11.25" customHeight="1" thickBot="1">
      <c r="A32" s="237" t="s">
        <v>40</v>
      </c>
      <c r="B32" s="81"/>
      <c r="C32" s="120"/>
      <c r="D32" s="121"/>
      <c r="E32" s="122"/>
      <c r="F32" s="123"/>
      <c r="G32" s="124"/>
      <c r="H32" s="125"/>
      <c r="I32" s="126"/>
      <c r="J32" s="127"/>
      <c r="K32" s="128"/>
      <c r="L32" s="122"/>
      <c r="M32" s="121"/>
      <c r="N32" s="122"/>
      <c r="O32" s="208"/>
      <c r="P32" s="145"/>
    </row>
    <row r="33" spans="1:16" ht="21" customHeight="1" thickBot="1">
      <c r="A33" s="239" t="s">
        <v>41</v>
      </c>
      <c r="B33" s="22" t="s">
        <v>17</v>
      </c>
      <c r="C33" s="227">
        <v>7</v>
      </c>
      <c r="D33" s="228">
        <v>30</v>
      </c>
      <c r="E33" s="229">
        <v>56</v>
      </c>
      <c r="F33" s="230">
        <v>12</v>
      </c>
      <c r="G33" s="231">
        <v>24</v>
      </c>
      <c r="H33" s="232">
        <v>40</v>
      </c>
      <c r="I33" s="233">
        <v>21</v>
      </c>
      <c r="J33" s="234">
        <v>11</v>
      </c>
      <c r="K33" s="235">
        <v>6</v>
      </c>
      <c r="L33" s="229">
        <v>20</v>
      </c>
      <c r="M33" s="228">
        <v>83</v>
      </c>
      <c r="N33" s="229">
        <v>27</v>
      </c>
      <c r="O33" s="236">
        <v>12</v>
      </c>
      <c r="P33" s="145">
        <f>SUM(C33:O33)</f>
        <v>349</v>
      </c>
    </row>
    <row r="34" spans="1:16" ht="23.25" customHeight="1" thickBot="1">
      <c r="A34" s="239" t="s">
        <v>42</v>
      </c>
      <c r="B34" s="22" t="s">
        <v>17</v>
      </c>
      <c r="C34" s="120">
        <v>135</v>
      </c>
      <c r="D34" s="121">
        <v>6</v>
      </c>
      <c r="E34" s="122">
        <v>0</v>
      </c>
      <c r="F34" s="123">
        <v>1</v>
      </c>
      <c r="G34" s="124">
        <v>6</v>
      </c>
      <c r="H34" s="125">
        <v>0</v>
      </c>
      <c r="I34" s="126">
        <v>0</v>
      </c>
      <c r="J34" s="127">
        <v>0</v>
      </c>
      <c r="K34" s="128">
        <v>0</v>
      </c>
      <c r="L34" s="122">
        <v>0</v>
      </c>
      <c r="M34" s="121">
        <v>0</v>
      </c>
      <c r="N34" s="122">
        <v>4</v>
      </c>
      <c r="O34" s="208">
        <v>4</v>
      </c>
      <c r="P34" s="145">
        <f>SUM(C34:O34)</f>
        <v>156</v>
      </c>
    </row>
  </sheetData>
  <mergeCells count="60">
    <mergeCell ref="A27:A28"/>
    <mergeCell ref="C27:C28"/>
    <mergeCell ref="D27:D28"/>
    <mergeCell ref="E27:E28"/>
    <mergeCell ref="G27:G28"/>
    <mergeCell ref="H27:H28"/>
    <mergeCell ref="F27:F28"/>
    <mergeCell ref="M21:M22"/>
    <mergeCell ref="N21:N22"/>
    <mergeCell ref="O21:O22"/>
    <mergeCell ref="I27:I28"/>
    <mergeCell ref="J27:J28"/>
    <mergeCell ref="K27:K28"/>
    <mergeCell ref="L27:L28"/>
    <mergeCell ref="M27:M28"/>
    <mergeCell ref="P21:P22"/>
    <mergeCell ref="A23:A24"/>
    <mergeCell ref="A25:A26"/>
    <mergeCell ref="G21:G22"/>
    <mergeCell ref="H21:H22"/>
    <mergeCell ref="I21:I22"/>
    <mergeCell ref="J21:J22"/>
    <mergeCell ref="K21:K22"/>
    <mergeCell ref="L21:L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topLeftCell="B18" zoomScale="150" zoomScaleNormal="150" workbookViewId="0">
      <selection activeCell="F33" sqref="F33"/>
    </sheetView>
  </sheetViews>
  <sheetFormatPr defaultRowHeight="1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72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582" t="s">
        <v>49</v>
      </c>
      <c r="D4" s="584" t="s">
        <v>3</v>
      </c>
      <c r="E4" s="578" t="s">
        <v>4</v>
      </c>
      <c r="F4" s="586" t="s">
        <v>5</v>
      </c>
      <c r="G4" s="588" t="s">
        <v>6</v>
      </c>
      <c r="H4" s="576" t="s">
        <v>7</v>
      </c>
      <c r="I4" s="578" t="s">
        <v>8</v>
      </c>
      <c r="J4" s="580" t="s">
        <v>9</v>
      </c>
      <c r="K4" s="586" t="s">
        <v>10</v>
      </c>
      <c r="L4" s="592" t="s">
        <v>11</v>
      </c>
      <c r="M4" s="594" t="s">
        <v>12</v>
      </c>
      <c r="N4" s="590" t="s">
        <v>13</v>
      </c>
      <c r="O4" s="586" t="s">
        <v>14</v>
      </c>
      <c r="P4" s="450" t="s">
        <v>15</v>
      </c>
    </row>
    <row r="5" spans="1:16" ht="39.75" customHeight="1" thickBot="1">
      <c r="A5" s="454"/>
      <c r="B5" s="458"/>
      <c r="C5" s="583"/>
      <c r="D5" s="585"/>
      <c r="E5" s="579"/>
      <c r="F5" s="587"/>
      <c r="G5" s="589"/>
      <c r="H5" s="577"/>
      <c r="I5" s="579"/>
      <c r="J5" s="581"/>
      <c r="K5" s="587"/>
      <c r="L5" s="593"/>
      <c r="M5" s="595"/>
      <c r="N5" s="591"/>
      <c r="O5" s="587"/>
      <c r="P5" s="451"/>
    </row>
    <row r="6" spans="1:16" ht="33.75" customHeight="1" thickBot="1">
      <c r="A6" s="114" t="s">
        <v>81</v>
      </c>
      <c r="B6" s="75" t="s">
        <v>17</v>
      </c>
      <c r="C6" s="68">
        <v>320</v>
      </c>
      <c r="D6" s="297">
        <v>126</v>
      </c>
      <c r="E6" s="67">
        <v>8</v>
      </c>
      <c r="F6" s="82">
        <v>14</v>
      </c>
      <c r="G6" s="312">
        <v>60</v>
      </c>
      <c r="H6" s="367">
        <v>16</v>
      </c>
      <c r="I6" s="67">
        <v>11</v>
      </c>
      <c r="J6" s="307">
        <v>39</v>
      </c>
      <c r="K6" s="82">
        <v>30</v>
      </c>
      <c r="L6" s="331">
        <v>24</v>
      </c>
      <c r="M6" s="344">
        <v>47</v>
      </c>
      <c r="N6" s="354">
        <v>17</v>
      </c>
      <c r="O6" s="82">
        <v>32</v>
      </c>
      <c r="P6" s="25">
        <f>SUM(C6:O6)</f>
        <v>744</v>
      </c>
    </row>
    <row r="7" spans="1:16" s="112" customFormat="1" ht="3.75" hidden="1" customHeight="1" thickBot="1">
      <c r="A7" s="115" t="s">
        <v>73</v>
      </c>
      <c r="B7" s="109" t="s">
        <v>17</v>
      </c>
      <c r="C7" s="110">
        <f t="shared" ref="C7:O7" si="0">C6-C29</f>
        <v>268</v>
      </c>
      <c r="D7" s="322">
        <f t="shared" si="0"/>
        <v>110</v>
      </c>
      <c r="E7" s="286">
        <f t="shared" si="0"/>
        <v>6</v>
      </c>
      <c r="F7" s="246">
        <f t="shared" si="0"/>
        <v>14</v>
      </c>
      <c r="G7" s="313">
        <f t="shared" si="0"/>
        <v>49</v>
      </c>
      <c r="H7" s="372">
        <f t="shared" si="0"/>
        <v>14</v>
      </c>
      <c r="I7" s="286">
        <f t="shared" si="0"/>
        <v>8</v>
      </c>
      <c r="J7" s="310">
        <f t="shared" si="0"/>
        <v>33</v>
      </c>
      <c r="K7" s="246">
        <f t="shared" si="0"/>
        <v>25</v>
      </c>
      <c r="L7" s="333">
        <f t="shared" si="0"/>
        <v>19</v>
      </c>
      <c r="M7" s="346">
        <f t="shared" si="0"/>
        <v>38</v>
      </c>
      <c r="N7" s="358">
        <f t="shared" si="0"/>
        <v>15</v>
      </c>
      <c r="O7" s="246">
        <f t="shared" si="0"/>
        <v>25</v>
      </c>
      <c r="P7" s="111">
        <f t="shared" ref="P7" si="1">SUM(C7:O7)</f>
        <v>624</v>
      </c>
    </row>
    <row r="8" spans="1:16" s="112" customFormat="1" ht="17.25" hidden="1" thickBot="1">
      <c r="A8" s="115" t="s">
        <v>74</v>
      </c>
      <c r="B8" s="109" t="s">
        <v>17</v>
      </c>
      <c r="C8" s="110">
        <v>29</v>
      </c>
      <c r="D8" s="322">
        <v>14</v>
      </c>
      <c r="E8" s="286">
        <v>1</v>
      </c>
      <c r="F8" s="246">
        <v>0</v>
      </c>
      <c r="G8" s="313">
        <v>14</v>
      </c>
      <c r="H8" s="372">
        <v>3</v>
      </c>
      <c r="I8" s="286">
        <v>4</v>
      </c>
      <c r="J8" s="310">
        <v>5</v>
      </c>
      <c r="K8" s="246">
        <v>4</v>
      </c>
      <c r="L8" s="333">
        <v>0</v>
      </c>
      <c r="M8" s="346">
        <v>1</v>
      </c>
      <c r="N8" s="358">
        <v>1</v>
      </c>
      <c r="O8" s="246">
        <v>3</v>
      </c>
      <c r="P8" s="111">
        <f>SUM(C8:O8)</f>
        <v>79</v>
      </c>
    </row>
    <row r="9" spans="1:16" ht="30" customHeight="1" thickBot="1">
      <c r="A9" s="116" t="s">
        <v>75</v>
      </c>
      <c r="B9" s="75" t="s">
        <v>17</v>
      </c>
      <c r="C9" s="83">
        <v>336</v>
      </c>
      <c r="D9" s="323">
        <v>124</v>
      </c>
      <c r="E9" s="289">
        <v>7</v>
      </c>
      <c r="F9" s="84">
        <f t="shared" ref="F9" si="2">F7+F8</f>
        <v>14</v>
      </c>
      <c r="G9" s="314">
        <v>77</v>
      </c>
      <c r="H9" s="371">
        <v>14</v>
      </c>
      <c r="I9" s="289">
        <v>12</v>
      </c>
      <c r="J9" s="311">
        <v>38</v>
      </c>
      <c r="K9" s="84">
        <v>29</v>
      </c>
      <c r="L9" s="334">
        <v>8</v>
      </c>
      <c r="M9" s="347">
        <v>40</v>
      </c>
      <c r="N9" s="359">
        <f>N6+'1 квартал 2014'!N29-'2 квартал 2014г.'!N29</f>
        <v>16</v>
      </c>
      <c r="O9" s="247">
        <v>28</v>
      </c>
      <c r="P9" s="36">
        <f t="shared" ref="P9:P10" si="3">SUM(C9:O9)</f>
        <v>743</v>
      </c>
    </row>
    <row r="10" spans="1:16">
      <c r="A10" s="117" t="s">
        <v>19</v>
      </c>
      <c r="B10" s="104" t="s">
        <v>17</v>
      </c>
      <c r="C10" s="85">
        <v>320</v>
      </c>
      <c r="D10" s="292">
        <v>117</v>
      </c>
      <c r="E10" s="276">
        <v>8</v>
      </c>
      <c r="F10" s="86">
        <v>1</v>
      </c>
      <c r="G10" s="315">
        <v>60</v>
      </c>
      <c r="H10" s="361">
        <v>16</v>
      </c>
      <c r="I10" s="276">
        <v>11</v>
      </c>
      <c r="J10" s="301">
        <v>39</v>
      </c>
      <c r="K10" s="86">
        <v>3</v>
      </c>
      <c r="L10" s="326">
        <v>24</v>
      </c>
      <c r="M10" s="338">
        <v>47</v>
      </c>
      <c r="N10" s="349">
        <v>17</v>
      </c>
      <c r="O10" s="248">
        <v>32</v>
      </c>
      <c r="P10" s="47">
        <f t="shared" si="3"/>
        <v>695</v>
      </c>
    </row>
    <row r="11" spans="1:16" ht="15.75" thickBot="1">
      <c r="A11" s="116"/>
      <c r="B11" s="105" t="s">
        <v>28</v>
      </c>
      <c r="C11" s="87">
        <f>C10/C6*100%</f>
        <v>1</v>
      </c>
      <c r="D11" s="293">
        <f t="shared" ref="D11:P11" si="4">D10/D6*100%</f>
        <v>0.9285714285714286</v>
      </c>
      <c r="E11" s="277">
        <f t="shared" si="4"/>
        <v>1</v>
      </c>
      <c r="F11" s="88">
        <f t="shared" si="4"/>
        <v>7.1428571428571425E-2</v>
      </c>
      <c r="G11" s="316">
        <f t="shared" si="4"/>
        <v>1</v>
      </c>
      <c r="H11" s="362">
        <f t="shared" si="4"/>
        <v>1</v>
      </c>
      <c r="I11" s="277">
        <f t="shared" si="4"/>
        <v>1</v>
      </c>
      <c r="J11" s="302">
        <f t="shared" si="4"/>
        <v>1</v>
      </c>
      <c r="K11" s="88">
        <f t="shared" si="4"/>
        <v>0.1</v>
      </c>
      <c r="L11" s="327">
        <f t="shared" si="4"/>
        <v>1</v>
      </c>
      <c r="M11" s="339">
        <f t="shared" si="4"/>
        <v>1</v>
      </c>
      <c r="N11" s="350">
        <f t="shared" si="4"/>
        <v>1</v>
      </c>
      <c r="O11" s="241">
        <f t="shared" si="4"/>
        <v>1</v>
      </c>
      <c r="P11" s="37">
        <f t="shared" si="4"/>
        <v>0.93413978494623651</v>
      </c>
    </row>
    <row r="12" spans="1:16" ht="11.25" customHeight="1">
      <c r="A12" s="574" t="s">
        <v>20</v>
      </c>
      <c r="B12" s="44" t="s">
        <v>17</v>
      </c>
      <c r="C12" s="106">
        <v>205</v>
      </c>
      <c r="D12" s="294">
        <v>66</v>
      </c>
      <c r="E12" s="278">
        <v>2</v>
      </c>
      <c r="F12" s="89"/>
      <c r="G12" s="317">
        <v>9</v>
      </c>
      <c r="H12" s="363"/>
      <c r="I12" s="299"/>
      <c r="J12" s="303">
        <v>7</v>
      </c>
      <c r="K12" s="113">
        <v>3</v>
      </c>
      <c r="L12" s="336">
        <v>1</v>
      </c>
      <c r="M12" s="340">
        <v>11</v>
      </c>
      <c r="N12" s="351">
        <v>2</v>
      </c>
      <c r="O12" s="243">
        <v>4</v>
      </c>
      <c r="P12" s="102">
        <f>SUM(C12:O12)</f>
        <v>310</v>
      </c>
    </row>
    <row r="13" spans="1:16" ht="12" customHeight="1" thickBot="1">
      <c r="A13" s="575"/>
      <c r="B13" s="101" t="s">
        <v>28</v>
      </c>
      <c r="C13" s="90">
        <f>C12/C12*100%</f>
        <v>1</v>
      </c>
      <c r="D13" s="295">
        <f t="shared" ref="D13:P13" si="5">D12/D12*100%</f>
        <v>1</v>
      </c>
      <c r="E13" s="279">
        <f t="shared" si="5"/>
        <v>1</v>
      </c>
      <c r="F13" s="90"/>
      <c r="G13" s="318">
        <f t="shared" si="5"/>
        <v>1</v>
      </c>
      <c r="H13" s="364"/>
      <c r="I13" s="279"/>
      <c r="J13" s="304"/>
      <c r="K13" s="90">
        <f t="shared" si="5"/>
        <v>1</v>
      </c>
      <c r="L13" s="328">
        <f t="shared" ref="L13" si="6">L12/L12*100%</f>
        <v>1</v>
      </c>
      <c r="M13" s="341">
        <f t="shared" si="5"/>
        <v>1</v>
      </c>
      <c r="N13" s="352">
        <f t="shared" si="5"/>
        <v>1</v>
      </c>
      <c r="O13" s="90">
        <f t="shared" si="5"/>
        <v>1</v>
      </c>
      <c r="P13" s="90">
        <f t="shared" si="5"/>
        <v>1</v>
      </c>
    </row>
    <row r="14" spans="1:16" ht="13.5" customHeight="1" thickBot="1">
      <c r="A14" s="541" t="s">
        <v>22</v>
      </c>
      <c r="B14" s="103" t="s">
        <v>17</v>
      </c>
      <c r="C14" s="77">
        <v>214</v>
      </c>
      <c r="D14" s="294">
        <v>98</v>
      </c>
      <c r="E14" s="280">
        <v>8</v>
      </c>
      <c r="F14" s="113">
        <v>7</v>
      </c>
      <c r="G14" s="317">
        <v>29</v>
      </c>
      <c r="H14" s="365">
        <v>10</v>
      </c>
      <c r="I14" s="282">
        <v>4</v>
      </c>
      <c r="J14" s="305">
        <v>28</v>
      </c>
      <c r="K14" s="113">
        <v>18</v>
      </c>
      <c r="L14" s="329">
        <v>5</v>
      </c>
      <c r="M14" s="342">
        <v>12</v>
      </c>
      <c r="N14" s="351">
        <v>18</v>
      </c>
      <c r="O14" s="243">
        <v>23</v>
      </c>
      <c r="P14" s="69">
        <f>SUM(C14:O14)</f>
        <v>474</v>
      </c>
    </row>
    <row r="15" spans="1:16" ht="12.75" customHeight="1" thickBot="1">
      <c r="A15" s="542"/>
      <c r="B15" s="105" t="s">
        <v>28</v>
      </c>
      <c r="C15" s="76">
        <f t="shared" ref="C15:J15" si="7">C14/C9*100%</f>
        <v>0.63690476190476186</v>
      </c>
      <c r="D15" s="296">
        <f t="shared" si="7"/>
        <v>0.79032258064516125</v>
      </c>
      <c r="E15" s="281">
        <f t="shared" si="7"/>
        <v>1.1428571428571428</v>
      </c>
      <c r="F15" s="91">
        <f t="shared" si="7"/>
        <v>0.5</v>
      </c>
      <c r="G15" s="319">
        <f t="shared" si="7"/>
        <v>0.37662337662337664</v>
      </c>
      <c r="H15" s="366">
        <f t="shared" si="7"/>
        <v>0.7142857142857143</v>
      </c>
      <c r="I15" s="281">
        <f t="shared" si="7"/>
        <v>0.33333333333333331</v>
      </c>
      <c r="J15" s="306">
        <f t="shared" si="7"/>
        <v>0.73684210526315785</v>
      </c>
      <c r="K15" s="91">
        <f>K14/K9*100%</f>
        <v>0.62068965517241381</v>
      </c>
      <c r="L15" s="330">
        <f t="shared" ref="L15:P15" si="8">L14/L9*100%</f>
        <v>0.625</v>
      </c>
      <c r="M15" s="343">
        <f t="shared" si="8"/>
        <v>0.3</v>
      </c>
      <c r="N15" s="353">
        <f t="shared" si="8"/>
        <v>1.125</v>
      </c>
      <c r="O15" s="92">
        <f t="shared" si="8"/>
        <v>0.8214285714285714</v>
      </c>
      <c r="P15" s="79">
        <f t="shared" si="8"/>
        <v>0.63795423956931363</v>
      </c>
    </row>
    <row r="16" spans="1:16" ht="33.75" thickBot="1">
      <c r="A16" s="116" t="s">
        <v>24</v>
      </c>
      <c r="B16" s="22" t="s">
        <v>46</v>
      </c>
      <c r="C16" s="68" t="s">
        <v>26</v>
      </c>
      <c r="D16" s="297" t="s">
        <v>26</v>
      </c>
      <c r="E16" s="67" t="s">
        <v>26</v>
      </c>
      <c r="F16" s="82" t="s">
        <v>26</v>
      </c>
      <c r="G16" s="312" t="s">
        <v>26</v>
      </c>
      <c r="H16" s="367" t="s">
        <v>26</v>
      </c>
      <c r="I16" s="67" t="s">
        <v>26</v>
      </c>
      <c r="J16" s="307" t="s">
        <v>26</v>
      </c>
      <c r="K16" s="82" t="s">
        <v>26</v>
      </c>
      <c r="L16" s="331" t="s">
        <v>26</v>
      </c>
      <c r="M16" s="344" t="s">
        <v>26</v>
      </c>
      <c r="N16" s="354" t="s">
        <v>26</v>
      </c>
      <c r="O16" s="242" t="s">
        <v>26</v>
      </c>
      <c r="P16" s="69" t="s">
        <v>26</v>
      </c>
    </row>
    <row r="17" spans="1:16" ht="10.5" customHeight="1">
      <c r="A17" s="541" t="s">
        <v>27</v>
      </c>
      <c r="B17" s="103" t="s">
        <v>17</v>
      </c>
      <c r="C17" s="77">
        <v>50</v>
      </c>
      <c r="D17" s="545" t="s">
        <v>26</v>
      </c>
      <c r="E17" s="547" t="s">
        <v>26</v>
      </c>
      <c r="F17" s="557" t="s">
        <v>26</v>
      </c>
      <c r="G17" s="317">
        <v>1</v>
      </c>
      <c r="H17" s="365">
        <v>5</v>
      </c>
      <c r="I17" s="547" t="s">
        <v>26</v>
      </c>
      <c r="J17" s="305">
        <v>1</v>
      </c>
      <c r="K17" s="113">
        <v>0</v>
      </c>
      <c r="L17" s="559" t="s">
        <v>26</v>
      </c>
      <c r="M17" s="565" t="s">
        <v>26</v>
      </c>
      <c r="N17" s="551" t="s">
        <v>26</v>
      </c>
      <c r="O17" s="553" t="s">
        <v>26</v>
      </c>
      <c r="P17" s="70">
        <f>SUM(C17:O17)</f>
        <v>57</v>
      </c>
    </row>
    <row r="18" spans="1:16" ht="11.25" customHeight="1" thickBot="1">
      <c r="A18" s="542"/>
      <c r="B18" s="105" t="s">
        <v>28</v>
      </c>
      <c r="C18" s="76">
        <f>C17/C10*100%</f>
        <v>0.15625</v>
      </c>
      <c r="D18" s="573"/>
      <c r="E18" s="570"/>
      <c r="F18" s="558"/>
      <c r="G18" s="324">
        <f t="shared" ref="G18:H18" si="9">G17/G10*100%</f>
        <v>1.6666666666666666E-2</v>
      </c>
      <c r="H18" s="368">
        <f t="shared" si="9"/>
        <v>0.3125</v>
      </c>
      <c r="I18" s="570"/>
      <c r="J18" s="308">
        <f t="shared" ref="J18:K18" si="10">J17/J10*100%</f>
        <v>2.564102564102564E-2</v>
      </c>
      <c r="K18" s="76">
        <f t="shared" si="10"/>
        <v>0</v>
      </c>
      <c r="L18" s="560"/>
      <c r="M18" s="571"/>
      <c r="N18" s="552"/>
      <c r="O18" s="554"/>
      <c r="P18" s="80">
        <f>P17/P10*100%</f>
        <v>8.2014388489208639E-2</v>
      </c>
    </row>
    <row r="19" spans="1:16" ht="12.75" customHeight="1" thickBot="1">
      <c r="A19" s="116" t="s">
        <v>29</v>
      </c>
      <c r="B19" s="22" t="s">
        <v>17</v>
      </c>
      <c r="C19" s="68" t="s">
        <v>26</v>
      </c>
      <c r="D19" s="297" t="s">
        <v>26</v>
      </c>
      <c r="E19" s="67" t="s">
        <v>26</v>
      </c>
      <c r="F19" s="82" t="s">
        <v>26</v>
      </c>
      <c r="G19" s="312" t="s">
        <v>26</v>
      </c>
      <c r="H19" s="367" t="s">
        <v>26</v>
      </c>
      <c r="I19" s="67" t="s">
        <v>26</v>
      </c>
      <c r="J19" s="307" t="s">
        <v>26</v>
      </c>
      <c r="K19" s="82" t="s">
        <v>26</v>
      </c>
      <c r="L19" s="331" t="s">
        <v>26</v>
      </c>
      <c r="M19" s="344" t="s">
        <v>26</v>
      </c>
      <c r="N19" s="354" t="s">
        <v>26</v>
      </c>
      <c r="O19" s="242" t="s">
        <v>26</v>
      </c>
      <c r="P19" s="36" t="s">
        <v>26</v>
      </c>
    </row>
    <row r="20" spans="1:16" ht="13.5" customHeight="1" thickBot="1">
      <c r="A20" s="116" t="s">
        <v>31</v>
      </c>
      <c r="B20" s="22" t="s">
        <v>44</v>
      </c>
      <c r="C20" s="68" t="s">
        <v>26</v>
      </c>
      <c r="D20" s="297" t="s">
        <v>26</v>
      </c>
      <c r="E20" s="67" t="s">
        <v>26</v>
      </c>
      <c r="F20" s="82" t="s">
        <v>26</v>
      </c>
      <c r="G20" s="312" t="s">
        <v>26</v>
      </c>
      <c r="H20" s="367" t="s">
        <v>26</v>
      </c>
      <c r="I20" s="67" t="s">
        <v>26</v>
      </c>
      <c r="J20" s="307" t="s">
        <v>26</v>
      </c>
      <c r="K20" s="82" t="s">
        <v>26</v>
      </c>
      <c r="L20" s="331" t="s">
        <v>26</v>
      </c>
      <c r="M20" s="344" t="s">
        <v>26</v>
      </c>
      <c r="N20" s="354" t="s">
        <v>26</v>
      </c>
      <c r="O20" s="242" t="s">
        <v>26</v>
      </c>
      <c r="P20" s="36" t="s">
        <v>26</v>
      </c>
    </row>
    <row r="21" spans="1:16" ht="12" customHeight="1">
      <c r="A21" s="541" t="s">
        <v>33</v>
      </c>
      <c r="B21" s="463" t="s">
        <v>47</v>
      </c>
      <c r="C21" s="543"/>
      <c r="D21" s="545"/>
      <c r="E21" s="547"/>
      <c r="F21" s="557"/>
      <c r="G21" s="549"/>
      <c r="H21" s="568"/>
      <c r="I21" s="547"/>
      <c r="J21" s="555"/>
      <c r="K21" s="557"/>
      <c r="L21" s="559"/>
      <c r="M21" s="565"/>
      <c r="N21" s="551"/>
      <c r="O21" s="553"/>
      <c r="P21" s="469"/>
    </row>
    <row r="22" spans="1:16" ht="8.25" customHeight="1" thickBot="1">
      <c r="A22" s="542"/>
      <c r="B22" s="464"/>
      <c r="C22" s="572"/>
      <c r="D22" s="573"/>
      <c r="E22" s="570"/>
      <c r="F22" s="558"/>
      <c r="G22" s="567"/>
      <c r="H22" s="569"/>
      <c r="I22" s="570"/>
      <c r="J22" s="556"/>
      <c r="K22" s="558"/>
      <c r="L22" s="560"/>
      <c r="M22" s="571"/>
      <c r="N22" s="552"/>
      <c r="O22" s="554"/>
      <c r="P22" s="470"/>
    </row>
    <row r="23" spans="1:16" ht="12" customHeight="1">
      <c r="A23" s="541" t="s">
        <v>34</v>
      </c>
      <c r="B23" s="103" t="s">
        <v>17</v>
      </c>
      <c r="C23" s="77">
        <v>59</v>
      </c>
      <c r="D23" s="294">
        <v>33</v>
      </c>
      <c r="E23" s="280">
        <v>2</v>
      </c>
      <c r="F23" s="113">
        <v>7</v>
      </c>
      <c r="G23" s="317">
        <v>38</v>
      </c>
      <c r="H23" s="365">
        <v>8</v>
      </c>
      <c r="I23" s="282">
        <v>4</v>
      </c>
      <c r="J23" s="305">
        <v>18</v>
      </c>
      <c r="K23" s="113">
        <v>4</v>
      </c>
      <c r="L23" s="329">
        <v>3</v>
      </c>
      <c r="M23" s="342">
        <v>39</v>
      </c>
      <c r="N23" s="351">
        <v>4</v>
      </c>
      <c r="O23" s="243">
        <v>5</v>
      </c>
      <c r="P23" s="102">
        <f>SUM(C23:O23)</f>
        <v>224</v>
      </c>
    </row>
    <row r="24" spans="1:16" ht="12" customHeight="1" thickBot="1">
      <c r="A24" s="542"/>
      <c r="B24" s="105" t="s">
        <v>28</v>
      </c>
      <c r="C24" s="91">
        <f t="shared" ref="C24:J24" si="11">C23/C9*100%</f>
        <v>0.17559523809523808</v>
      </c>
      <c r="D24" s="296">
        <f t="shared" si="11"/>
        <v>0.2661290322580645</v>
      </c>
      <c r="E24" s="281">
        <f t="shared" si="11"/>
        <v>0.2857142857142857</v>
      </c>
      <c r="F24" s="91">
        <f t="shared" si="11"/>
        <v>0.5</v>
      </c>
      <c r="G24" s="319">
        <f t="shared" si="11"/>
        <v>0.4935064935064935</v>
      </c>
      <c r="H24" s="366">
        <f t="shared" si="11"/>
        <v>0.5714285714285714</v>
      </c>
      <c r="I24" s="281">
        <f t="shared" si="11"/>
        <v>0.33333333333333331</v>
      </c>
      <c r="J24" s="306">
        <f t="shared" si="11"/>
        <v>0.47368421052631576</v>
      </c>
      <c r="K24" s="91">
        <f>K23/K9*100%</f>
        <v>0.13793103448275862</v>
      </c>
      <c r="L24" s="330">
        <f t="shared" ref="L24:P24" si="12">L23/L9*100%</f>
        <v>0.375</v>
      </c>
      <c r="M24" s="343">
        <f t="shared" si="12"/>
        <v>0.97499999999999998</v>
      </c>
      <c r="N24" s="353">
        <f t="shared" si="12"/>
        <v>0.25</v>
      </c>
      <c r="O24" s="92">
        <f t="shared" si="12"/>
        <v>0.17857142857142858</v>
      </c>
      <c r="P24" s="80">
        <f t="shared" si="12"/>
        <v>0.30148048452220727</v>
      </c>
    </row>
    <row r="25" spans="1:16" ht="10.5" customHeight="1">
      <c r="A25" s="541" t="s">
        <v>35</v>
      </c>
      <c r="B25" s="103" t="s">
        <v>17</v>
      </c>
      <c r="C25" s="77">
        <v>277</v>
      </c>
      <c r="D25" s="294">
        <v>91</v>
      </c>
      <c r="E25" s="280">
        <v>6</v>
      </c>
      <c r="F25" s="113">
        <v>6</v>
      </c>
      <c r="G25" s="317">
        <v>39</v>
      </c>
      <c r="H25" s="365">
        <v>6</v>
      </c>
      <c r="I25" s="282">
        <v>8</v>
      </c>
      <c r="J25" s="305">
        <v>20</v>
      </c>
      <c r="K25" s="113">
        <v>24</v>
      </c>
      <c r="L25" s="329">
        <v>5</v>
      </c>
      <c r="M25" s="342">
        <v>1</v>
      </c>
      <c r="N25" s="351">
        <v>12</v>
      </c>
      <c r="O25" s="243">
        <v>22</v>
      </c>
      <c r="P25" s="102">
        <f>SUM(C25:O25)</f>
        <v>517</v>
      </c>
    </row>
    <row r="26" spans="1:16" ht="14.25" customHeight="1" thickBot="1">
      <c r="A26" s="542"/>
      <c r="B26" s="105" t="s">
        <v>28</v>
      </c>
      <c r="C26" s="78">
        <f t="shared" ref="C26:N26" si="13">C25/C9*100%</f>
        <v>0.82440476190476186</v>
      </c>
      <c r="D26" s="298">
        <f t="shared" si="13"/>
        <v>0.7338709677419355</v>
      </c>
      <c r="E26" s="283">
        <f t="shared" si="13"/>
        <v>0.8571428571428571</v>
      </c>
      <c r="F26" s="92">
        <f t="shared" si="13"/>
        <v>0.42857142857142855</v>
      </c>
      <c r="G26" s="320">
        <f t="shared" si="13"/>
        <v>0.50649350649350644</v>
      </c>
      <c r="H26" s="369">
        <f t="shared" si="13"/>
        <v>0.42857142857142855</v>
      </c>
      <c r="I26" s="283">
        <f t="shared" si="13"/>
        <v>0.66666666666666663</v>
      </c>
      <c r="J26" s="309">
        <f t="shared" si="13"/>
        <v>0.52631578947368418</v>
      </c>
      <c r="K26" s="92">
        <f t="shared" si="13"/>
        <v>0.82758620689655171</v>
      </c>
      <c r="L26" s="332">
        <f t="shared" si="13"/>
        <v>0.625</v>
      </c>
      <c r="M26" s="345">
        <f t="shared" si="13"/>
        <v>2.5000000000000001E-2</v>
      </c>
      <c r="N26" s="355">
        <f t="shared" si="13"/>
        <v>0.75</v>
      </c>
      <c r="O26" s="92">
        <f>O25/O9*100%</f>
        <v>0.7857142857142857</v>
      </c>
      <c r="P26" s="80">
        <f>P25/P9*100%</f>
        <v>0.69582772543741589</v>
      </c>
    </row>
    <row r="27" spans="1:16" ht="11.25" customHeight="1">
      <c r="A27" s="541" t="s">
        <v>36</v>
      </c>
      <c r="B27" s="100" t="s">
        <v>17</v>
      </c>
      <c r="C27" s="543" t="s">
        <v>26</v>
      </c>
      <c r="D27" s="545" t="s">
        <v>26</v>
      </c>
      <c r="E27" s="547" t="s">
        <v>26</v>
      </c>
      <c r="F27" s="243">
        <v>1</v>
      </c>
      <c r="G27" s="549" t="s">
        <v>26</v>
      </c>
      <c r="H27" s="561" t="s">
        <v>26</v>
      </c>
      <c r="I27" s="547" t="s">
        <v>26</v>
      </c>
      <c r="J27" s="555" t="s">
        <v>26</v>
      </c>
      <c r="K27" s="243">
        <v>1</v>
      </c>
      <c r="L27" s="559" t="s">
        <v>26</v>
      </c>
      <c r="M27" s="565" t="s">
        <v>26</v>
      </c>
      <c r="N27" s="356">
        <v>0</v>
      </c>
      <c r="O27" s="243">
        <v>1</v>
      </c>
      <c r="P27" s="102">
        <f>SUM(C27:O27)</f>
        <v>3</v>
      </c>
    </row>
    <row r="28" spans="1:16" ht="13.5" customHeight="1" thickBot="1">
      <c r="A28" s="542"/>
      <c r="B28" s="101" t="s">
        <v>28</v>
      </c>
      <c r="C28" s="544"/>
      <c r="D28" s="546"/>
      <c r="E28" s="548"/>
      <c r="F28" s="245">
        <f t="shared" ref="F28" si="14">F27/F9*100%</f>
        <v>7.1428571428571425E-2</v>
      </c>
      <c r="G28" s="550"/>
      <c r="H28" s="562"/>
      <c r="I28" s="548"/>
      <c r="J28" s="563"/>
      <c r="K28" s="245">
        <f t="shared" ref="K28" si="15">K27/K9*100%</f>
        <v>3.4482758620689655E-2</v>
      </c>
      <c r="L28" s="564"/>
      <c r="M28" s="566"/>
      <c r="N28" s="357">
        <f t="shared" ref="N28:P28" si="16">N27/N9*100%</f>
        <v>0</v>
      </c>
      <c r="O28" s="245">
        <f t="shared" si="16"/>
        <v>3.5714285714285712E-2</v>
      </c>
      <c r="P28" s="39">
        <f t="shared" si="16"/>
        <v>4.0376850605652759E-3</v>
      </c>
    </row>
    <row r="29" spans="1:16" ht="15.75" thickBot="1">
      <c r="A29" s="116" t="s">
        <v>37</v>
      </c>
      <c r="B29" s="22" t="s">
        <v>17</v>
      </c>
      <c r="C29" s="68">
        <v>52</v>
      </c>
      <c r="D29" s="297">
        <v>16</v>
      </c>
      <c r="E29" s="67">
        <v>2</v>
      </c>
      <c r="F29" s="82">
        <v>0</v>
      </c>
      <c r="G29" s="312">
        <v>11</v>
      </c>
      <c r="H29" s="367">
        <v>2</v>
      </c>
      <c r="I29" s="67">
        <v>3</v>
      </c>
      <c r="J29" s="307">
        <v>6</v>
      </c>
      <c r="K29" s="82">
        <v>5</v>
      </c>
      <c r="L29" s="331">
        <v>5</v>
      </c>
      <c r="M29" s="344">
        <v>9</v>
      </c>
      <c r="N29" s="354">
        <v>2</v>
      </c>
      <c r="O29" s="242">
        <v>7</v>
      </c>
      <c r="P29" s="36">
        <f>SUM(C29:O29)</f>
        <v>120</v>
      </c>
    </row>
    <row r="30" spans="1:16" ht="27" customHeight="1" thickBot="1">
      <c r="A30" s="116" t="s">
        <v>38</v>
      </c>
      <c r="B30" s="22" t="s">
        <v>17</v>
      </c>
      <c r="C30" s="68">
        <v>183</v>
      </c>
      <c r="D30" s="297">
        <v>0</v>
      </c>
      <c r="E30" s="67">
        <v>0</v>
      </c>
      <c r="F30" s="82">
        <v>0</v>
      </c>
      <c r="G30" s="312">
        <v>0</v>
      </c>
      <c r="H30" s="367">
        <v>0</v>
      </c>
      <c r="I30" s="67">
        <v>0</v>
      </c>
      <c r="J30" s="307">
        <v>0</v>
      </c>
      <c r="K30" s="82">
        <v>30</v>
      </c>
      <c r="L30" s="331">
        <v>0</v>
      </c>
      <c r="M30" s="344">
        <v>0</v>
      </c>
      <c r="N30" s="354">
        <v>10</v>
      </c>
      <c r="O30" s="242">
        <v>0</v>
      </c>
      <c r="P30" s="36">
        <f>SUM(C30:O30)</f>
        <v>223</v>
      </c>
    </row>
    <row r="31" spans="1:16" ht="25.5" thickBot="1">
      <c r="A31" s="117" t="s">
        <v>39</v>
      </c>
      <c r="B31" s="100" t="s">
        <v>17</v>
      </c>
      <c r="C31" s="107">
        <v>30</v>
      </c>
      <c r="D31" s="294">
        <v>21</v>
      </c>
      <c r="E31" s="280">
        <v>24</v>
      </c>
      <c r="F31" s="113">
        <v>26</v>
      </c>
      <c r="G31" s="317">
        <v>14</v>
      </c>
      <c r="H31" s="365">
        <v>62</v>
      </c>
      <c r="I31" s="282">
        <v>23</v>
      </c>
      <c r="J31" s="305">
        <v>12</v>
      </c>
      <c r="K31" s="113">
        <v>4</v>
      </c>
      <c r="L31" s="329">
        <v>23</v>
      </c>
      <c r="M31" s="342">
        <v>213</v>
      </c>
      <c r="N31" s="351">
        <v>19</v>
      </c>
      <c r="O31" s="243">
        <v>14</v>
      </c>
      <c r="P31" s="36">
        <f>SUM(C31:O31)</f>
        <v>485</v>
      </c>
    </row>
    <row r="32" spans="1:16" ht="12" customHeight="1" thickBot="1">
      <c r="A32" s="114" t="s">
        <v>40</v>
      </c>
      <c r="B32" s="81"/>
      <c r="C32" s="68"/>
      <c r="D32" s="297"/>
      <c r="E32" s="67"/>
      <c r="F32" s="82"/>
      <c r="G32" s="312"/>
      <c r="H32" s="367"/>
      <c r="I32" s="67"/>
      <c r="J32" s="307"/>
      <c r="K32" s="82"/>
      <c r="L32" s="331"/>
      <c r="M32" s="344"/>
      <c r="N32" s="354"/>
      <c r="O32" s="242"/>
      <c r="P32" s="36"/>
    </row>
    <row r="33" spans="1:16" ht="25.5" thickBot="1">
      <c r="A33" s="116" t="s">
        <v>41</v>
      </c>
      <c r="B33" s="22" t="s">
        <v>17</v>
      </c>
      <c r="C33" s="93">
        <v>20</v>
      </c>
      <c r="D33" s="291">
        <v>21</v>
      </c>
      <c r="E33" s="275">
        <v>24</v>
      </c>
      <c r="F33" s="94">
        <v>18</v>
      </c>
      <c r="G33" s="321">
        <v>12</v>
      </c>
      <c r="H33" s="360">
        <v>39</v>
      </c>
      <c r="I33" s="275">
        <v>19</v>
      </c>
      <c r="J33" s="300">
        <v>12</v>
      </c>
      <c r="K33" s="94">
        <v>4</v>
      </c>
      <c r="L33" s="325">
        <v>17</v>
      </c>
      <c r="M33" s="337">
        <v>75</v>
      </c>
      <c r="N33" s="348">
        <v>19</v>
      </c>
      <c r="O33" s="249">
        <v>14</v>
      </c>
      <c r="P33" s="36">
        <f>SUM(C33:O33)</f>
        <v>294</v>
      </c>
    </row>
    <row r="34" spans="1:16" ht="25.5" thickBot="1">
      <c r="A34" s="116" t="s">
        <v>42</v>
      </c>
      <c r="B34" s="22" t="s">
        <v>17</v>
      </c>
      <c r="C34" s="68">
        <v>9</v>
      </c>
      <c r="D34" s="297">
        <v>7</v>
      </c>
      <c r="E34" s="67">
        <v>0</v>
      </c>
      <c r="F34" s="82">
        <v>2</v>
      </c>
      <c r="G34" s="312">
        <v>5</v>
      </c>
      <c r="H34" s="367">
        <v>0</v>
      </c>
      <c r="I34" s="67">
        <v>0</v>
      </c>
      <c r="J34" s="307">
        <v>0</v>
      </c>
      <c r="K34" s="82">
        <v>0</v>
      </c>
      <c r="L34" s="331">
        <v>0</v>
      </c>
      <c r="M34" s="344">
        <v>0</v>
      </c>
      <c r="N34" s="354">
        <v>4</v>
      </c>
      <c r="O34" s="242">
        <v>3</v>
      </c>
      <c r="P34" s="36">
        <f>SUM(C34:O34)</f>
        <v>30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3:A24"/>
    <mergeCell ref="A25:A26"/>
    <mergeCell ref="G21:G22"/>
    <mergeCell ref="H21:H22"/>
    <mergeCell ref="I21:I22"/>
    <mergeCell ref="H27:H28"/>
    <mergeCell ref="I27:I28"/>
    <mergeCell ref="J27:J28"/>
    <mergeCell ref="L27:L28"/>
    <mergeCell ref="M27:M28"/>
    <mergeCell ref="N21:N22"/>
    <mergeCell ref="O21:O22"/>
    <mergeCell ref="P21:P22"/>
    <mergeCell ref="J21:J22"/>
    <mergeCell ref="K21:K22"/>
    <mergeCell ref="L21:L22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M11" sqref="M11"/>
    </sheetView>
  </sheetViews>
  <sheetFormatPr defaultRowHeight="1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80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582" t="s">
        <v>43</v>
      </c>
      <c r="D4" s="582" t="s">
        <v>3</v>
      </c>
      <c r="E4" s="582" t="s">
        <v>4</v>
      </c>
      <c r="F4" s="582" t="s">
        <v>5</v>
      </c>
      <c r="G4" s="582" t="s">
        <v>6</v>
      </c>
      <c r="H4" s="582" t="s">
        <v>7</v>
      </c>
      <c r="I4" s="582" t="s">
        <v>8</v>
      </c>
      <c r="J4" s="582" t="s">
        <v>9</v>
      </c>
      <c r="K4" s="582" t="s">
        <v>10</v>
      </c>
      <c r="L4" s="582" t="s">
        <v>11</v>
      </c>
      <c r="M4" s="582" t="s">
        <v>12</v>
      </c>
      <c r="N4" s="582" t="s">
        <v>13</v>
      </c>
      <c r="O4" s="582" t="s">
        <v>14</v>
      </c>
      <c r="P4" s="601" t="s">
        <v>15</v>
      </c>
    </row>
    <row r="5" spans="1:16" ht="36.75" customHeight="1" thickBot="1">
      <c r="A5" s="454"/>
      <c r="B5" s="458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602"/>
    </row>
    <row r="6" spans="1:16" ht="17.25" thickBot="1">
      <c r="A6" s="116" t="s">
        <v>16</v>
      </c>
      <c r="B6" s="22" t="s">
        <v>17</v>
      </c>
      <c r="C6" s="68">
        <f>'1 квартал 2014г.'!C6+'2 квартал 2014г.'!C6</f>
        <v>667</v>
      </c>
      <c r="D6" s="68">
        <f>'1 квартал 2014г.'!D6+'2 квартал 2014г.'!D6</f>
        <v>230</v>
      </c>
      <c r="E6" s="68">
        <f>'1 квартал 2014г.'!E6+'2 квартал 2014г.'!E6</f>
        <v>14</v>
      </c>
      <c r="F6" s="68">
        <f>'1 квартал 2014г.'!F6+'2 квартал 2014г.'!F6</f>
        <v>23</v>
      </c>
      <c r="G6" s="68">
        <f>'1 квартал 2014г.'!G6+'2 квартал 2014г.'!G6</f>
        <v>92</v>
      </c>
      <c r="H6" s="68">
        <f>'1 квартал 2014г.'!H6+'2 квартал 2014г.'!H6</f>
        <v>26</v>
      </c>
      <c r="I6" s="68">
        <f>'1 квартал 2014г.'!I6+'2 квартал 2014г.'!I6</f>
        <v>18</v>
      </c>
      <c r="J6" s="68">
        <f>'1 квартал 2014г.'!J6+'2 квартал 2014г.'!J6</f>
        <v>74</v>
      </c>
      <c r="K6" s="68">
        <f>'1 квартал 2014г.'!K6+'2 квартал 2014г.'!K6</f>
        <v>54</v>
      </c>
      <c r="L6" s="68">
        <f>'1 квартал 2014г.'!L6+'2 квартал 2014г.'!L6</f>
        <v>31</v>
      </c>
      <c r="M6" s="68">
        <f>'1 квартал 2014г.'!M6+'2 квартал 2014г.'!M6</f>
        <v>83</v>
      </c>
      <c r="N6" s="68">
        <f>'1 квартал 2014г.'!N6+'2 квартал 2014г.'!N6</f>
        <v>48</v>
      </c>
      <c r="O6" s="68">
        <f>'1 квартал 2014г.'!O6+'2 квартал 2014г.'!O6</f>
        <v>46</v>
      </c>
      <c r="P6" s="25">
        <f>SUM(C6:O6)</f>
        <v>1406</v>
      </c>
    </row>
    <row r="7" spans="1:16" ht="25.5" thickBot="1">
      <c r="A7" s="116" t="s">
        <v>82</v>
      </c>
      <c r="B7" s="22" t="s">
        <v>17</v>
      </c>
      <c r="C7" s="68">
        <f>'1 квартал 2014г.'!C9+'2 квартал 2014г.'!C9</f>
        <v>644</v>
      </c>
      <c r="D7" s="68">
        <f>'1 квартал 2014г.'!D9+'2 квартал 2014г.'!D9</f>
        <v>240</v>
      </c>
      <c r="E7" s="68">
        <f>'1 квартал 2014г.'!E9+'2 квартал 2014г.'!E9</f>
        <v>12</v>
      </c>
      <c r="F7" s="68">
        <f>'1 квартал 2014г.'!F9+'2 квартал 2014г.'!F9</f>
        <v>23</v>
      </c>
      <c r="G7" s="68">
        <f>'1 квартал 2014г.'!G9+'2 квартал 2014г.'!G9</f>
        <v>108</v>
      </c>
      <c r="H7" s="68">
        <f>'1 квартал 2014г.'!H9+'2 квартал 2014г.'!H9</f>
        <v>24</v>
      </c>
      <c r="I7" s="68">
        <f>'1 квартал 2014г.'!I9+'2 квартал 2014г.'!I9</f>
        <v>16</v>
      </c>
      <c r="J7" s="68">
        <f>'1 квартал 2014г.'!J9+'2 квартал 2014г.'!J9</f>
        <v>75</v>
      </c>
      <c r="K7" s="68">
        <f>'1 квартал 2014г.'!K9+'2 квартал 2014г.'!K9</f>
        <v>49</v>
      </c>
      <c r="L7" s="68">
        <f>'1 квартал 2014г.'!L9+'2 квартал 2014г.'!L9</f>
        <v>15</v>
      </c>
      <c r="M7" s="68">
        <f>'1 квартал 2014г.'!M9+'2 квартал 2014г.'!M9</f>
        <v>79</v>
      </c>
      <c r="N7" s="68">
        <f>'1 квартал 2014г.'!N9+'2 квартал 2014г.'!N9</f>
        <v>50</v>
      </c>
      <c r="O7" s="68">
        <f>'1 квартал 2014г.'!O9+'2 квартал 2014г.'!O9</f>
        <v>47</v>
      </c>
      <c r="P7" s="25">
        <f>SUM(C7:O7)</f>
        <v>1382</v>
      </c>
    </row>
    <row r="8" spans="1:16" ht="15.75" thickBot="1">
      <c r="A8" s="118" t="s">
        <v>19</v>
      </c>
      <c r="B8" s="103" t="s">
        <v>17</v>
      </c>
      <c r="C8" s="68">
        <f>'1 квартал 2014г.'!C10+'2 квартал 2014г.'!C10</f>
        <v>667</v>
      </c>
      <c r="D8" s="68">
        <f>'1 квартал 2014г.'!D10+'2 квартал 2014г.'!D10</f>
        <v>212</v>
      </c>
      <c r="E8" s="68">
        <f>'1 квартал 2014г.'!E10+'2 квартал 2014г.'!E10</f>
        <v>14</v>
      </c>
      <c r="F8" s="68">
        <f>'1 квартал 2014г.'!F10+'2 квартал 2014г.'!F10</f>
        <v>2</v>
      </c>
      <c r="G8" s="68">
        <f>'1 квартал 2014г.'!G10+'2 квартал 2014г.'!G10</f>
        <v>92</v>
      </c>
      <c r="H8" s="68">
        <f>'1 квартал 2014г.'!H10+'2 квартал 2014г.'!H10</f>
        <v>26</v>
      </c>
      <c r="I8" s="68">
        <f>'1 квартал 2014г.'!I10+'2 квартал 2014г.'!I10</f>
        <v>18</v>
      </c>
      <c r="J8" s="68">
        <f>'1 квартал 2014г.'!J10+'2 квартал 2014г.'!J10</f>
        <v>74</v>
      </c>
      <c r="K8" s="68">
        <f>'1 квартал 2014г.'!K10+'2 квартал 2014г.'!K10</f>
        <v>4</v>
      </c>
      <c r="L8" s="68">
        <f>'1 квартал 2014г.'!L10+'2 квартал 2014г.'!L10</f>
        <v>31</v>
      </c>
      <c r="M8" s="68">
        <f>'1 квартал 2014г.'!M10+'2 квартал 2014г.'!M10</f>
        <v>83</v>
      </c>
      <c r="N8" s="68">
        <f>'1 квартал 2014г.'!N10+'2 квартал 2014г.'!N10</f>
        <v>48</v>
      </c>
      <c r="O8" s="68">
        <f>'1 квартал 2014г.'!O10+'2 квартал 2014г.'!O10</f>
        <v>47</v>
      </c>
      <c r="P8" s="47">
        <f>SUM(C8:O8)</f>
        <v>1318</v>
      </c>
    </row>
    <row r="9" spans="1:16" ht="12" customHeight="1" thickBot="1">
      <c r="A9" s="118"/>
      <c r="B9" s="105" t="s">
        <v>28</v>
      </c>
      <c r="C9" s="87">
        <f>C8/C6*100%</f>
        <v>1</v>
      </c>
      <c r="D9" s="88">
        <f t="shared" ref="D9" si="0">D8/D6*100%</f>
        <v>0.92173913043478262</v>
      </c>
      <c r="E9" s="88">
        <f t="shared" ref="E9:M9" si="1">E8/E6*100%</f>
        <v>1</v>
      </c>
      <c r="F9" s="88">
        <f t="shared" ref="F9" si="2">F8/F6*100%</f>
        <v>8.6956521739130432E-2</v>
      </c>
      <c r="G9" s="88">
        <f t="shared" si="1"/>
        <v>1</v>
      </c>
      <c r="H9" s="88">
        <f t="shared" si="1"/>
        <v>1</v>
      </c>
      <c r="I9" s="88">
        <f t="shared" ref="I9" si="3">I8/I6*100%</f>
        <v>1</v>
      </c>
      <c r="J9" s="88">
        <f t="shared" si="1"/>
        <v>1</v>
      </c>
      <c r="K9" s="88">
        <f t="shared" si="1"/>
        <v>7.407407407407407E-2</v>
      </c>
      <c r="L9" s="88">
        <f t="shared" si="1"/>
        <v>1</v>
      </c>
      <c r="M9" s="88">
        <f t="shared" si="1"/>
        <v>1</v>
      </c>
      <c r="N9" s="88">
        <f t="shared" ref="N9" si="4">N8/N6*100%</f>
        <v>1</v>
      </c>
      <c r="O9" s="241">
        <f t="shared" ref="O9" si="5">O8/O6*100%</f>
        <v>1.0217391304347827</v>
      </c>
      <c r="P9" s="37">
        <f>P8/P6*100%</f>
        <v>0.93741109530583211</v>
      </c>
    </row>
    <row r="10" spans="1:16" ht="12.75" customHeight="1" thickBot="1">
      <c r="A10" s="574" t="s">
        <v>20</v>
      </c>
      <c r="B10" s="44" t="s">
        <v>17</v>
      </c>
      <c r="C10" s="68">
        <f>'1 квартал 2014г.'!C12+'2 квартал 2014г.'!C12</f>
        <v>408</v>
      </c>
      <c r="D10" s="68">
        <f>'1 квартал 2014г.'!D12+'2 квартал 2014г.'!D12</f>
        <v>134</v>
      </c>
      <c r="E10" s="68">
        <f>'1 квартал 2014г.'!E12+'2 квартал 2014г.'!E12</f>
        <v>4</v>
      </c>
      <c r="F10" s="68">
        <f>'1 квартал 2014г.'!F12+'2 квартал 2014г.'!F12</f>
        <v>0</v>
      </c>
      <c r="G10" s="68">
        <f>'1 квартал 2014г.'!G12+'2 квартал 2014г.'!G12</f>
        <v>22</v>
      </c>
      <c r="H10" s="68" t="e">
        <f>#REF!+#REF!</f>
        <v>#REF!</v>
      </c>
      <c r="I10" s="68">
        <f>'1 квартал 2014г.'!I12+'2 квартал 2014г.'!I12</f>
        <v>0</v>
      </c>
      <c r="J10" s="68">
        <f>'1 квартал 2014г.'!J12+'2 квартал 2014г.'!J12</f>
        <v>18</v>
      </c>
      <c r="K10" s="68">
        <f>'1 квартал 2014г.'!K12+'2 квартал 2014г.'!K12</f>
        <v>4</v>
      </c>
      <c r="L10" s="68">
        <f>'1 квартал 2014г.'!L12+'2 квартал 2014г.'!L12</f>
        <v>1</v>
      </c>
      <c r="M10" s="68">
        <f>'1 квартал 2014г.'!M12+'2 квартал 2014г.'!M12</f>
        <v>27</v>
      </c>
      <c r="N10" s="68">
        <f>'1 квартал 2014г.'!N12+'2 квартал 2014г.'!N12</f>
        <v>16</v>
      </c>
      <c r="O10" s="68">
        <f>'1 квартал 2014г.'!O12+'2 квартал 2014г.'!O12</f>
        <v>4</v>
      </c>
      <c r="P10" s="102" t="e">
        <f>SUM(C10:O10)</f>
        <v>#REF!</v>
      </c>
    </row>
    <row r="11" spans="1:16" ht="15.75" thickBot="1">
      <c r="A11" s="575"/>
      <c r="B11" s="101" t="s">
        <v>28</v>
      </c>
      <c r="C11" s="90">
        <f>C10/C8*100%</f>
        <v>0.61169415292353824</v>
      </c>
      <c r="D11" s="91">
        <f t="shared" ref="D11" si="6">D10/D8*100%</f>
        <v>0.63207547169811318</v>
      </c>
      <c r="E11" s="91">
        <f t="shared" ref="E11:P11" si="7">E10/E8*100%</f>
        <v>0.2857142857142857</v>
      </c>
      <c r="F11" s="91">
        <f t="shared" ref="F11" si="8">F10/F8*100%</f>
        <v>0</v>
      </c>
      <c r="G11" s="91">
        <f t="shared" si="7"/>
        <v>0.2391304347826087</v>
      </c>
      <c r="H11" s="91" t="e">
        <f t="shared" si="7"/>
        <v>#REF!</v>
      </c>
      <c r="I11" s="91">
        <f t="shared" ref="I11" si="9">I10/I8*100%</f>
        <v>0</v>
      </c>
      <c r="J11" s="91">
        <f t="shared" si="7"/>
        <v>0.24324324324324326</v>
      </c>
      <c r="K11" s="91">
        <f t="shared" si="7"/>
        <v>1</v>
      </c>
      <c r="L11" s="91">
        <f>L10/L8*100%</f>
        <v>3.2258064516129031E-2</v>
      </c>
      <c r="M11" s="91">
        <f t="shared" si="7"/>
        <v>0.3253012048192771</v>
      </c>
      <c r="N11" s="91">
        <f t="shared" ref="N11" si="10">N10/N8*100%</f>
        <v>0.33333333333333331</v>
      </c>
      <c r="O11" s="92">
        <f t="shared" ref="O11" si="11">O10/O8*100%</f>
        <v>8.5106382978723402E-2</v>
      </c>
      <c r="P11" s="38" t="e">
        <f t="shared" si="7"/>
        <v>#REF!</v>
      </c>
    </row>
    <row r="12" spans="1:16" ht="15.75" thickBot="1">
      <c r="A12" s="599" t="s">
        <v>22</v>
      </c>
      <c r="B12" s="100" t="s">
        <v>17</v>
      </c>
      <c r="C12" s="68">
        <f>'1 квартал 2014г.'!C14+'2 квартал 2014г.'!C14</f>
        <v>453</v>
      </c>
      <c r="D12" s="68">
        <f>'1 квартал 2014г.'!D14+'2 квартал 2014г.'!D14</f>
        <v>204</v>
      </c>
      <c r="E12" s="68">
        <f>'1 квартал 2014г.'!E14+'2 квартал 2014г.'!E14</f>
        <v>12</v>
      </c>
      <c r="F12" s="68">
        <f>'1 квартал 2014г.'!F14+'2 квартал 2014г.'!F14</f>
        <v>11</v>
      </c>
      <c r="G12" s="68">
        <f>'1 квартал 2014г.'!G14+'2 квартал 2014г.'!G14</f>
        <v>41</v>
      </c>
      <c r="H12" s="68">
        <f>'1 квартал 2014г.'!H14+'2 квартал 2014г.'!H14</f>
        <v>15</v>
      </c>
      <c r="I12" s="68">
        <f>'1 квартал 2014г.'!I14+'2 квартал 2014г.'!I14</f>
        <v>6</v>
      </c>
      <c r="J12" s="68">
        <f>'1 квартал 2014г.'!J14+'2 квартал 2014г.'!J14</f>
        <v>53</v>
      </c>
      <c r="K12" s="68">
        <f>'1 квартал 2014г.'!K14+'2 квартал 2014г.'!K14</f>
        <v>28</v>
      </c>
      <c r="L12" s="68">
        <f>'1 квартал 2014г.'!L14+'2 квартал 2014г.'!L14</f>
        <v>8</v>
      </c>
      <c r="M12" s="68">
        <f>'1 квартал 2014г.'!M14+'2 квартал 2014г.'!M14</f>
        <v>21</v>
      </c>
      <c r="N12" s="68">
        <f>'1 квартал 2014г.'!N14+'2 квартал 2014г.'!N14</f>
        <v>52</v>
      </c>
      <c r="O12" s="68">
        <f>'1 квартал 2014г.'!O14+'2 квартал 2014г.'!O14</f>
        <v>37</v>
      </c>
      <c r="P12" s="36">
        <f>SUM(C12:O12)</f>
        <v>941</v>
      </c>
    </row>
    <row r="13" spans="1:16" ht="15.75" thickBot="1">
      <c r="A13" s="600"/>
      <c r="B13" s="44" t="s">
        <v>28</v>
      </c>
      <c r="C13" s="90">
        <f>C12/C7*100%</f>
        <v>0.70341614906832295</v>
      </c>
      <c r="D13" s="91">
        <f t="shared" ref="D13" si="12">D12/D7*100%</f>
        <v>0.85</v>
      </c>
      <c r="E13" s="91">
        <f t="shared" ref="E13:P13" si="13">E12/E7*100%</f>
        <v>1</v>
      </c>
      <c r="F13" s="91">
        <f t="shared" ref="F13" si="14">F12/F7*100%</f>
        <v>0.47826086956521741</v>
      </c>
      <c r="G13" s="91">
        <f t="shared" si="13"/>
        <v>0.37962962962962965</v>
      </c>
      <c r="H13" s="91">
        <f t="shared" si="13"/>
        <v>0.625</v>
      </c>
      <c r="I13" s="91">
        <f t="shared" ref="I13" si="15">I12/I7*100%</f>
        <v>0.375</v>
      </c>
      <c r="J13" s="91">
        <f t="shared" si="13"/>
        <v>0.70666666666666667</v>
      </c>
      <c r="K13" s="91">
        <f t="shared" si="13"/>
        <v>0.5714285714285714</v>
      </c>
      <c r="L13" s="91">
        <f t="shared" si="13"/>
        <v>0.53333333333333333</v>
      </c>
      <c r="M13" s="91">
        <f t="shared" si="13"/>
        <v>0.26582278481012656</v>
      </c>
      <c r="N13" s="91">
        <f t="shared" ref="N13" si="16">N12/N7*100%</f>
        <v>1.04</v>
      </c>
      <c r="O13" s="92">
        <f t="shared" ref="O13" si="17">O12/O7*100%</f>
        <v>0.78723404255319152</v>
      </c>
      <c r="P13" s="39">
        <f t="shared" si="13"/>
        <v>0.68089725036179449</v>
      </c>
    </row>
    <row r="14" spans="1:16" ht="27" customHeight="1" thickBot="1">
      <c r="A14" s="119" t="s">
        <v>24</v>
      </c>
      <c r="B14" s="22" t="s">
        <v>25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2" t="s">
        <v>26</v>
      </c>
      <c r="P14" s="36" t="s">
        <v>26</v>
      </c>
    </row>
    <row r="15" spans="1:16" ht="11.25" customHeight="1" thickBot="1">
      <c r="A15" s="541" t="s">
        <v>27</v>
      </c>
      <c r="B15" s="100" t="s">
        <v>17</v>
      </c>
      <c r="C15" s="68">
        <f>'1 квартал 2014г.'!C17+'2 квартал 2014г.'!C17</f>
        <v>55</v>
      </c>
      <c r="D15" s="68">
        <v>0</v>
      </c>
      <c r="E15" s="557" t="s">
        <v>26</v>
      </c>
      <c r="F15" s="557" t="s">
        <v>26</v>
      </c>
      <c r="G15" s="68">
        <f>'1 квартал 2014г.'!G17+'2 квартал 2014г.'!G17</f>
        <v>2</v>
      </c>
      <c r="H15" s="68" t="e">
        <f>#REF!+#REF!</f>
        <v>#REF!</v>
      </c>
      <c r="I15" s="557" t="s">
        <v>26</v>
      </c>
      <c r="J15" s="68">
        <f>'1 квартал 2014г.'!J17+'2 квартал 2014г.'!J17</f>
        <v>1</v>
      </c>
      <c r="K15" s="68">
        <f>'1 квартал 2014г.'!K17+'2 квартал 2014г.'!K17</f>
        <v>1</v>
      </c>
      <c r="L15" s="557" t="s">
        <v>26</v>
      </c>
      <c r="M15" s="557" t="s">
        <v>26</v>
      </c>
      <c r="N15" s="557" t="s">
        <v>26</v>
      </c>
      <c r="O15" s="553" t="s">
        <v>26</v>
      </c>
      <c r="P15" s="102" t="e">
        <f>SUM(C15:O15)</f>
        <v>#REF!</v>
      </c>
    </row>
    <row r="16" spans="1:16" ht="11.25" customHeight="1" thickBot="1">
      <c r="A16" s="542"/>
      <c r="B16" s="101" t="s">
        <v>28</v>
      </c>
      <c r="C16" s="90">
        <f>C15/C7*100%</f>
        <v>8.5403726708074529E-2</v>
      </c>
      <c r="D16" s="91">
        <f>D15/D7*100%</f>
        <v>0</v>
      </c>
      <c r="E16" s="558"/>
      <c r="F16" s="558"/>
      <c r="G16" s="91">
        <f>G15/G7*100%</f>
        <v>1.8518518518518517E-2</v>
      </c>
      <c r="H16" s="91" t="e">
        <f>H15/H7*100%</f>
        <v>#REF!</v>
      </c>
      <c r="I16" s="558"/>
      <c r="J16" s="91">
        <f>J15/J7*100%</f>
        <v>1.3333333333333334E-2</v>
      </c>
      <c r="K16" s="91">
        <f>K15/K7*100%</f>
        <v>2.0408163265306121E-2</v>
      </c>
      <c r="L16" s="558"/>
      <c r="M16" s="558"/>
      <c r="N16" s="558"/>
      <c r="O16" s="554"/>
      <c r="P16" s="39" t="e">
        <f>P15/P7*100%</f>
        <v>#REF!</v>
      </c>
    </row>
    <row r="17" spans="1:16" ht="43.5" customHeight="1" thickBot="1">
      <c r="A17" s="116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2" t="s">
        <v>26</v>
      </c>
      <c r="P17" s="36" t="s">
        <v>26</v>
      </c>
    </row>
    <row r="18" spans="1:16" ht="15.75" thickBot="1">
      <c r="A18" s="116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2" t="s">
        <v>26</v>
      </c>
      <c r="P18" s="36" t="s">
        <v>26</v>
      </c>
    </row>
    <row r="19" spans="1:16" ht="9.75" customHeight="1">
      <c r="A19" s="541" t="s">
        <v>33</v>
      </c>
      <c r="B19" s="463" t="s">
        <v>23</v>
      </c>
      <c r="C19" s="543"/>
      <c r="D19" s="557"/>
      <c r="E19" s="557"/>
      <c r="F19" s="557"/>
      <c r="G19" s="557"/>
      <c r="H19" s="597"/>
      <c r="I19" s="557"/>
      <c r="J19" s="557"/>
      <c r="K19" s="557"/>
      <c r="L19" s="557"/>
      <c r="M19" s="557"/>
      <c r="N19" s="557"/>
      <c r="O19" s="553"/>
      <c r="P19" s="469"/>
    </row>
    <row r="20" spans="1:16" ht="11.25" customHeight="1" thickBot="1">
      <c r="A20" s="542"/>
      <c r="B20" s="464"/>
      <c r="C20" s="572"/>
      <c r="D20" s="558"/>
      <c r="E20" s="558"/>
      <c r="F20" s="558"/>
      <c r="G20" s="558"/>
      <c r="H20" s="598"/>
      <c r="I20" s="558"/>
      <c r="J20" s="558"/>
      <c r="K20" s="558"/>
      <c r="L20" s="558"/>
      <c r="M20" s="558"/>
      <c r="N20" s="558"/>
      <c r="O20" s="554"/>
      <c r="P20" s="470"/>
    </row>
    <row r="21" spans="1:16" ht="15.75" thickBot="1">
      <c r="A21" s="541" t="s">
        <v>34</v>
      </c>
      <c r="B21" s="100" t="s">
        <v>17</v>
      </c>
      <c r="C21" s="68">
        <f>'1 квартал 2014г.'!C23+'2 квартал 2014г.'!C23</f>
        <v>115</v>
      </c>
      <c r="D21" s="68">
        <f>'1 квартал 2014г.'!D23+'2 квартал 2014г.'!D23</f>
        <v>70</v>
      </c>
      <c r="E21" s="68">
        <f>'1 квартал 2014г.'!E23+'2 квартал 2014г.'!E23</f>
        <v>5</v>
      </c>
      <c r="F21" s="68">
        <f>'1 квартал 2014г.'!F23+'2 квартал 2014г.'!F23</f>
        <v>13</v>
      </c>
      <c r="G21" s="68">
        <f>'1 квартал 2014г.'!G23+'2 квартал 2014г.'!G23</f>
        <v>49</v>
      </c>
      <c r="H21" s="68">
        <f>'1 квартал 2014г.'!H23+'2 квартал 2014г.'!H23</f>
        <v>15</v>
      </c>
      <c r="I21" s="68">
        <f>'1 квартал 2014г.'!I23+'2 квартал 2014г.'!I23</f>
        <v>4</v>
      </c>
      <c r="J21" s="68">
        <f>'1 квартал 2014г.'!J23+'2 квартал 2014г.'!J23</f>
        <v>39</v>
      </c>
      <c r="K21" s="68">
        <f>'1 квартал 2014г.'!K23+'2 квартал 2014г.'!K23</f>
        <v>8</v>
      </c>
      <c r="L21" s="68">
        <f>'1 квартал 2014г.'!L23+'2 квартал 2014г.'!L23</f>
        <v>5</v>
      </c>
      <c r="M21" s="68">
        <f>'1 квартал 2014г.'!M23+'2 квартал 2014г.'!M23</f>
        <v>39</v>
      </c>
      <c r="N21" s="68">
        <f>'1 квартал 2014г.'!N23+'2 квартал 2014г.'!N23</f>
        <v>13</v>
      </c>
      <c r="O21" s="68">
        <f>'1 квартал 2014г.'!O23+'2 квартал 2014г.'!O23</f>
        <v>5</v>
      </c>
      <c r="P21" s="102">
        <f>SUM(C21:O21)</f>
        <v>380</v>
      </c>
    </row>
    <row r="22" spans="1:16" ht="15.75" thickBot="1">
      <c r="A22" s="542"/>
      <c r="B22" s="101" t="s">
        <v>28</v>
      </c>
      <c r="C22" s="90">
        <f t="shared" ref="C22:P22" si="18">C21/C7*100%</f>
        <v>0.17857142857142858</v>
      </c>
      <c r="D22" s="91">
        <f t="shared" si="18"/>
        <v>0.29166666666666669</v>
      </c>
      <c r="E22" s="91">
        <f t="shared" si="18"/>
        <v>0.41666666666666669</v>
      </c>
      <c r="F22" s="91">
        <f t="shared" ref="F22" si="19">F21/F7*100%</f>
        <v>0.56521739130434778</v>
      </c>
      <c r="G22" s="91">
        <f t="shared" si="18"/>
        <v>0.45370370370370372</v>
      </c>
      <c r="H22" s="91">
        <f t="shared" si="18"/>
        <v>0.625</v>
      </c>
      <c r="I22" s="90">
        <f t="shared" si="18"/>
        <v>0.25</v>
      </c>
      <c r="J22" s="91">
        <f t="shared" si="18"/>
        <v>0.52</v>
      </c>
      <c r="K22" s="91">
        <f t="shared" si="18"/>
        <v>0.16326530612244897</v>
      </c>
      <c r="L22" s="91">
        <f t="shared" si="18"/>
        <v>0.33333333333333331</v>
      </c>
      <c r="M22" s="90">
        <f t="shared" si="18"/>
        <v>0.49367088607594939</v>
      </c>
      <c r="N22" s="91">
        <f t="shared" ref="N22" si="20">N21/N7*100%</f>
        <v>0.26</v>
      </c>
      <c r="O22" s="92">
        <f t="shared" si="18"/>
        <v>0.10638297872340426</v>
      </c>
      <c r="P22" s="39">
        <f t="shared" si="18"/>
        <v>0.27496382054992763</v>
      </c>
    </row>
    <row r="23" spans="1:16" ht="15.75" thickBot="1">
      <c r="A23" s="541" t="s">
        <v>35</v>
      </c>
      <c r="B23" s="100" t="s">
        <v>17</v>
      </c>
      <c r="C23" s="68">
        <f>'1 квартал 2014г.'!C25+'2 квартал 2014г.'!C25</f>
        <v>529</v>
      </c>
      <c r="D23" s="68">
        <f>'1 квартал 2014г.'!D25+'2 квартал 2014г.'!D25</f>
        <v>170</v>
      </c>
      <c r="E23" s="68">
        <f>'1 квартал 2014г.'!E25+'2 квартал 2014г.'!E25</f>
        <v>8</v>
      </c>
      <c r="F23" s="68">
        <f>'1 квартал 2014г.'!F25+'2 квартал 2014г.'!F25</f>
        <v>9</v>
      </c>
      <c r="G23" s="68">
        <f>'1 квартал 2014г.'!G25+'2 квартал 2014г.'!G25</f>
        <v>59</v>
      </c>
      <c r="H23" s="68">
        <f>'1 квартал 2014г.'!H25+'2 квартал 2014г.'!H25</f>
        <v>9</v>
      </c>
      <c r="I23" s="68">
        <f>'1 квартал 2014г.'!I25+'2 квартал 2014г.'!I25</f>
        <v>11</v>
      </c>
      <c r="J23" s="68">
        <f>'1 квартал 2014г.'!J25+'2 квартал 2014г.'!J25</f>
        <v>29</v>
      </c>
      <c r="K23" s="68">
        <f>'1 квартал 2014г.'!K25+'2 квартал 2014г.'!K25</f>
        <v>40</v>
      </c>
      <c r="L23" s="68">
        <f>'1 квартал 2014г.'!L25+'2 квартал 2014г.'!L25</f>
        <v>10</v>
      </c>
      <c r="M23" s="68">
        <f>'1 квартал 2014г.'!M25+'2 квартал 2014г.'!M25</f>
        <v>40</v>
      </c>
      <c r="N23" s="68">
        <f>'1 квартал 2014г.'!N25+'2 квартал 2014г.'!N25</f>
        <v>45</v>
      </c>
      <c r="O23" s="68">
        <f>'1 квартал 2014г.'!O25+'2 квартал 2014г.'!O25</f>
        <v>40</v>
      </c>
      <c r="P23" s="102">
        <f>SUM(C23:O23)</f>
        <v>999</v>
      </c>
    </row>
    <row r="24" spans="1:16" ht="15.75" thickBot="1">
      <c r="A24" s="542"/>
      <c r="B24" s="101" t="s">
        <v>28</v>
      </c>
      <c r="C24" s="90">
        <f t="shared" ref="C24:P24" si="21">C23/C7*100%</f>
        <v>0.8214285714285714</v>
      </c>
      <c r="D24" s="91">
        <f t="shared" si="21"/>
        <v>0.70833333333333337</v>
      </c>
      <c r="E24" s="91">
        <f t="shared" si="21"/>
        <v>0.66666666666666663</v>
      </c>
      <c r="F24" s="91">
        <f t="shared" ref="F24" si="22">F23/F7*100%</f>
        <v>0.39130434782608697</v>
      </c>
      <c r="G24" s="91">
        <f t="shared" si="21"/>
        <v>0.54629629629629628</v>
      </c>
      <c r="H24" s="91">
        <f t="shared" si="21"/>
        <v>0.375</v>
      </c>
      <c r="I24" s="91">
        <f t="shared" si="21"/>
        <v>0.6875</v>
      </c>
      <c r="J24" s="91">
        <f t="shared" si="21"/>
        <v>0.38666666666666666</v>
      </c>
      <c r="K24" s="91">
        <f t="shared" si="21"/>
        <v>0.81632653061224492</v>
      </c>
      <c r="L24" s="91">
        <f t="shared" si="21"/>
        <v>0.66666666666666663</v>
      </c>
      <c r="M24" s="91">
        <f t="shared" si="21"/>
        <v>0.50632911392405067</v>
      </c>
      <c r="N24" s="91">
        <f t="shared" ref="N24" si="23">N23/N7*100%</f>
        <v>0.9</v>
      </c>
      <c r="O24" s="92">
        <f>O23/O7*100%</f>
        <v>0.85106382978723405</v>
      </c>
      <c r="P24" s="39">
        <f t="shared" si="21"/>
        <v>0.72286541244573077</v>
      </c>
    </row>
    <row r="25" spans="1:16" ht="12" customHeight="1">
      <c r="A25" s="541" t="s">
        <v>36</v>
      </c>
      <c r="B25" s="100" t="s">
        <v>17</v>
      </c>
      <c r="C25" s="543" t="s">
        <v>26</v>
      </c>
      <c r="D25" s="557" t="s">
        <v>26</v>
      </c>
      <c r="E25" s="557" t="s">
        <v>26</v>
      </c>
      <c r="F25" s="113">
        <f>'2 квартал 2014г.'!F27</f>
        <v>1</v>
      </c>
      <c r="G25" s="557" t="s">
        <v>26</v>
      </c>
      <c r="H25" s="557" t="s">
        <v>26</v>
      </c>
      <c r="I25" s="557" t="s">
        <v>26</v>
      </c>
      <c r="J25" s="557" t="s">
        <v>26</v>
      </c>
      <c r="K25" s="113">
        <f>'2 квартал 2014г.'!K27</f>
        <v>1</v>
      </c>
      <c r="L25" s="557" t="s">
        <v>26</v>
      </c>
      <c r="M25" s="557" t="s">
        <v>26</v>
      </c>
      <c r="N25" s="113">
        <v>1</v>
      </c>
      <c r="O25" s="243">
        <f>'1 квартал 2014г.'!O27+'2 квартал 2014г.'!O27</f>
        <v>2</v>
      </c>
      <c r="P25" s="102">
        <f>SUM(C25:O25)</f>
        <v>5</v>
      </c>
    </row>
    <row r="26" spans="1:16" ht="13.5" customHeight="1" thickBot="1">
      <c r="A26" s="542"/>
      <c r="B26" s="101" t="s">
        <v>28</v>
      </c>
      <c r="C26" s="544"/>
      <c r="D26" s="596"/>
      <c r="E26" s="596"/>
      <c r="F26" s="244">
        <f>F25/F7*100%</f>
        <v>4.3478260869565216E-2</v>
      </c>
      <c r="G26" s="596"/>
      <c r="H26" s="596"/>
      <c r="I26" s="596"/>
      <c r="J26" s="596"/>
      <c r="K26" s="244">
        <f>K25/K7*100%</f>
        <v>2.0408163265306121E-2</v>
      </c>
      <c r="L26" s="596"/>
      <c r="M26" s="596"/>
      <c r="N26" s="244">
        <f>N25/N7*100%</f>
        <v>0.02</v>
      </c>
      <c r="O26" s="245">
        <f>O25/O7*100%</f>
        <v>4.2553191489361701E-2</v>
      </c>
      <c r="P26" s="50">
        <f>SUM(F26+O26)</f>
        <v>8.6031452358926924E-2</v>
      </c>
    </row>
    <row r="27" spans="1:16" ht="15.75" thickBot="1">
      <c r="A27" s="116" t="s">
        <v>37</v>
      </c>
      <c r="B27" s="22" t="s">
        <v>17</v>
      </c>
      <c r="C27" s="68">
        <f>'1 квартал 2014г.'!C29+'2 квартал 2014г.'!C29</f>
        <v>120</v>
      </c>
      <c r="D27" s="68">
        <v>10</v>
      </c>
      <c r="E27" s="68">
        <f>'1 квартал 2014г.'!E29+'2 квартал 2014г.'!E29</f>
        <v>3</v>
      </c>
      <c r="F27" s="68">
        <f>'1 квартал 2014г.'!F29+'2 квартал 2014г.'!F29</f>
        <v>0</v>
      </c>
      <c r="G27" s="68">
        <f>'1 квартал 2014г.'!G29+'2 квартал 2014г.'!G29</f>
        <v>25</v>
      </c>
      <c r="H27" s="68">
        <v>2</v>
      </c>
      <c r="I27" s="68">
        <v>3</v>
      </c>
      <c r="J27" s="68">
        <f>'1 квартал 2014г.'!J29+'2 квартал 2014г.'!J29</f>
        <v>11</v>
      </c>
      <c r="K27" s="68">
        <v>5</v>
      </c>
      <c r="L27" s="68">
        <v>5</v>
      </c>
      <c r="M27" s="68">
        <v>9</v>
      </c>
      <c r="N27" s="68">
        <v>3</v>
      </c>
      <c r="O27" s="68">
        <f>'1 квартал 2014г.'!O29+'2 квартал 2014г.'!O29</f>
        <v>10</v>
      </c>
      <c r="P27" s="25">
        <f>SUM(C27:O27)</f>
        <v>206</v>
      </c>
    </row>
    <row r="28" spans="1:16" ht="24.75" customHeight="1" thickBot="1">
      <c r="A28" s="116" t="s">
        <v>38</v>
      </c>
      <c r="B28" s="22" t="s">
        <v>17</v>
      </c>
      <c r="C28" s="68">
        <f>'1 квартал 2014г.'!C30+'2 квартал 2014г.'!C30</f>
        <v>354</v>
      </c>
      <c r="D28" s="68" t="e">
        <f>#REF!+#REF!</f>
        <v>#REF!</v>
      </c>
      <c r="E28" s="68" t="e">
        <f>#REF!+#REF!</f>
        <v>#REF!</v>
      </c>
      <c r="F28" s="68" t="e">
        <f>#REF!+#REF!</f>
        <v>#REF!</v>
      </c>
      <c r="G28" s="68" t="e">
        <f>#REF!+#REF!</f>
        <v>#REF!</v>
      </c>
      <c r="H28" s="68" t="e">
        <f>#REF!+#REF!</f>
        <v>#REF!</v>
      </c>
      <c r="I28" s="68" t="e">
        <f>#REF!+#REF!</f>
        <v>#REF!</v>
      </c>
      <c r="J28" s="68" t="e">
        <f>#REF!+#REF!</f>
        <v>#REF!</v>
      </c>
      <c r="K28" s="68">
        <f>'1 квартал 2014г.'!K30+'2 квартал 2014г.'!K30</f>
        <v>54</v>
      </c>
      <c r="L28" s="68" t="e">
        <f>#REF!+#REF!</f>
        <v>#REF!</v>
      </c>
      <c r="M28" s="68" t="e">
        <f>#REF!+#REF!</f>
        <v>#REF!</v>
      </c>
      <c r="N28" s="68">
        <f>'1 квартал 2014г.'!N30+'2 квартал 2014г.'!N30</f>
        <v>22</v>
      </c>
      <c r="O28" s="68" t="e">
        <f>#REF!+#REF!</f>
        <v>#REF!</v>
      </c>
      <c r="P28" s="25" t="e">
        <f>SUM(C28:O28)</f>
        <v>#REF!</v>
      </c>
    </row>
    <row r="29" spans="1:16" ht="24" customHeight="1" thickBot="1">
      <c r="A29" s="117" t="s">
        <v>39</v>
      </c>
      <c r="B29" s="100" t="s">
        <v>17</v>
      </c>
      <c r="C29" s="68">
        <f>'1 квартал 2014г.'!C31+'2 квартал 2014г.'!C31</f>
        <v>83</v>
      </c>
      <c r="D29" s="68">
        <f>'1 квартал 2014г.'!D31+'2 квартал 2014г.'!D31</f>
        <v>51</v>
      </c>
      <c r="E29" s="68">
        <f>'1 квартал 2014г.'!E31+'2 квартал 2014г.'!E31</f>
        <v>80</v>
      </c>
      <c r="F29" s="68">
        <f>'1 квартал 2014г.'!F31+'2 квартал 2014г.'!F31</f>
        <v>48</v>
      </c>
      <c r="G29" s="68">
        <f>'1 квартал 2014г.'!G31+'2 квартал 2014г.'!G31</f>
        <v>39</v>
      </c>
      <c r="H29" s="68">
        <f>'1 квартал 2014г.'!H31+'2 квартал 2014г.'!H31</f>
        <v>119</v>
      </c>
      <c r="I29" s="68">
        <f>'1 квартал 2014г.'!I31+'2 квартал 2014г.'!I31</f>
        <v>46</v>
      </c>
      <c r="J29" s="68">
        <f>'1 квартал 2014г.'!J31+'2 квартал 2014г.'!J31</f>
        <v>23</v>
      </c>
      <c r="K29" s="68">
        <f>'1 квартал 2014г.'!K31+'2 квартал 2014г.'!K31</f>
        <v>10</v>
      </c>
      <c r="L29" s="68">
        <f>'1 квартал 2014г.'!L31+'2 квартал 2014г.'!L31</f>
        <v>51</v>
      </c>
      <c r="M29" s="68">
        <f>'1 квартал 2014г.'!M31+'2 квартал 2014г.'!M31</f>
        <v>388</v>
      </c>
      <c r="N29" s="68">
        <f>'1 квартал 2014г.'!N31+'2 квартал 2014г.'!N31</f>
        <v>46</v>
      </c>
      <c r="O29" s="68">
        <f>'1 квартал 2014г.'!O31+'2 квартал 2014г.'!O31</f>
        <v>26</v>
      </c>
      <c r="P29" s="21">
        <v>801</v>
      </c>
    </row>
    <row r="30" spans="1:16" ht="15.75" thickBot="1">
      <c r="A30" s="116" t="s">
        <v>40</v>
      </c>
      <c r="B30" s="23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25"/>
    </row>
    <row r="31" spans="1:16" ht="25.5" thickBot="1">
      <c r="A31" s="116" t="s">
        <v>41</v>
      </c>
      <c r="B31" s="22" t="s">
        <v>17</v>
      </c>
      <c r="C31" s="68">
        <f>'1 квартал 2014г.'!C33+'2 квартал 2014г.'!C33</f>
        <v>27</v>
      </c>
      <c r="D31" s="68">
        <f>'1 квартал 2014г.'!D33+'2 квартал 2014г.'!D33</f>
        <v>51</v>
      </c>
      <c r="E31" s="68">
        <f>'1 квартал 2014г.'!E33+'2 квартал 2014г.'!E33</f>
        <v>80</v>
      </c>
      <c r="F31" s="68">
        <f>'1 квартал 2014г.'!F33+'2 квартал 2014г.'!F33</f>
        <v>30</v>
      </c>
      <c r="G31" s="68">
        <f>'1 квартал 2014г.'!G33+'2 квартал 2014г.'!G33</f>
        <v>36</v>
      </c>
      <c r="H31" s="68">
        <f>'1 квартал 2014г.'!H33+'2 квартал 2014г.'!H33</f>
        <v>79</v>
      </c>
      <c r="I31" s="68">
        <f>'1 квартал 2014г.'!I33+'2 квартал 2014г.'!I33</f>
        <v>40</v>
      </c>
      <c r="J31" s="68">
        <f>'1 квартал 2014г.'!J33+'2 квартал 2014г.'!J33</f>
        <v>23</v>
      </c>
      <c r="K31" s="68">
        <f>'1 квартал 2014г.'!K33+'2 квартал 2014г.'!K33</f>
        <v>10</v>
      </c>
      <c r="L31" s="68">
        <f>'1 квартал 2014г.'!L33+'2 квартал 2014г.'!L33</f>
        <v>37</v>
      </c>
      <c r="M31" s="68">
        <f>'1 квартал 2014г.'!M33+'2 квартал 2014г.'!M33</f>
        <v>158</v>
      </c>
      <c r="N31" s="68">
        <f>'1 квартал 2014г.'!N33+'2 квартал 2014г.'!N33</f>
        <v>46</v>
      </c>
      <c r="O31" s="68">
        <f>'1 квартал 2014г.'!O33+'2 квартал 2014г.'!O33</f>
        <v>26</v>
      </c>
      <c r="P31" s="36">
        <f>SUM(C31:O31)</f>
        <v>643</v>
      </c>
    </row>
    <row r="32" spans="1:16" ht="23.25" customHeight="1" thickBot="1">
      <c r="A32" s="116" t="s">
        <v>42</v>
      </c>
      <c r="B32" s="22" t="s">
        <v>17</v>
      </c>
      <c r="C32" s="68">
        <f>'1 квартал 2014г.'!C34+'2 квартал 2014г.'!C34</f>
        <v>144</v>
      </c>
      <c r="D32" s="68">
        <f>'1 квартал 2014г.'!D34+'2 квартал 2014г.'!D34</f>
        <v>13</v>
      </c>
      <c r="E32" s="68">
        <f>'1 квартал 2014г.'!E34+'2 квартал 2014г.'!E34</f>
        <v>0</v>
      </c>
      <c r="F32" s="68">
        <f>'1 квартал 2014г.'!F34+'2 квартал 2014г.'!F34</f>
        <v>3</v>
      </c>
      <c r="G32" s="68">
        <f>'1 квартал 2014г.'!G34+'2 квартал 2014г.'!G34</f>
        <v>11</v>
      </c>
      <c r="H32" s="68" t="e">
        <f>#REF!+#REF!</f>
        <v>#REF!</v>
      </c>
      <c r="I32" s="68">
        <f>'1 квартал 2014г.'!I34+'2 квартал 2014г.'!I34</f>
        <v>0</v>
      </c>
      <c r="J32" s="68" t="e">
        <f>#REF!+#REF!</f>
        <v>#REF!</v>
      </c>
      <c r="K32" s="68">
        <f>'1 квартал 2014г.'!K34+'2 квартал 2014г.'!K34</f>
        <v>0</v>
      </c>
      <c r="L32" s="68" t="e">
        <f>#REF!+#REF!</f>
        <v>#REF!</v>
      </c>
      <c r="M32" s="68" t="e">
        <f>#REF!+#REF!</f>
        <v>#REF!</v>
      </c>
      <c r="N32" s="68">
        <f>'1 квартал 2014г.'!N34+'2 квартал 2014г.'!N34</f>
        <v>8</v>
      </c>
      <c r="O32" s="68">
        <f>'1 квартал 2014г.'!O34+'2 квартал 2014г.'!O34</f>
        <v>7</v>
      </c>
      <c r="P32" s="25" t="e">
        <f>SUM(C32:O32)</f>
        <v>#REF!</v>
      </c>
    </row>
  </sheetData>
  <mergeCells count="57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21:A22"/>
    <mergeCell ref="A23:A24"/>
    <mergeCell ref="G19:G20"/>
    <mergeCell ref="H19:H20"/>
    <mergeCell ref="I19:I20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</mergeCells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4"/>
  <sheetViews>
    <sheetView topLeftCell="A18" zoomScale="150" zoomScaleNormal="150" workbookViewId="0">
      <selection activeCell="H34" sqref="H34"/>
    </sheetView>
  </sheetViews>
  <sheetFormatPr defaultRowHeight="1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83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582" t="s">
        <v>49</v>
      </c>
      <c r="D4" s="586" t="s">
        <v>3</v>
      </c>
      <c r="E4" s="586" t="s">
        <v>4</v>
      </c>
      <c r="F4" s="586" t="s">
        <v>5</v>
      </c>
      <c r="G4" s="586" t="s">
        <v>6</v>
      </c>
      <c r="H4" s="586" t="s">
        <v>7</v>
      </c>
      <c r="I4" s="586" t="s">
        <v>8</v>
      </c>
      <c r="J4" s="586" t="s">
        <v>9</v>
      </c>
      <c r="K4" s="586" t="s">
        <v>10</v>
      </c>
      <c r="L4" s="586" t="s">
        <v>11</v>
      </c>
      <c r="M4" s="586" t="s">
        <v>12</v>
      </c>
      <c r="N4" s="586" t="s">
        <v>13</v>
      </c>
      <c r="O4" s="586" t="s">
        <v>14</v>
      </c>
      <c r="P4" s="450" t="s">
        <v>15</v>
      </c>
    </row>
    <row r="5" spans="1:16" ht="23.25" customHeight="1" thickBot="1">
      <c r="A5" s="454"/>
      <c r="B5" s="458"/>
      <c r="C5" s="58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451"/>
    </row>
    <row r="6" spans="1:16" ht="31.5" customHeight="1" thickBot="1">
      <c r="A6" s="114" t="s">
        <v>86</v>
      </c>
      <c r="B6" s="75" t="s">
        <v>17</v>
      </c>
      <c r="C6" s="68">
        <v>380</v>
      </c>
      <c r="D6" s="82">
        <v>100</v>
      </c>
      <c r="E6" s="82">
        <v>11</v>
      </c>
      <c r="F6" s="82">
        <v>8</v>
      </c>
      <c r="G6" s="82">
        <v>44</v>
      </c>
      <c r="H6" s="82">
        <v>10</v>
      </c>
      <c r="I6" s="82">
        <v>3</v>
      </c>
      <c r="J6" s="82">
        <v>52</v>
      </c>
      <c r="K6" s="82">
        <v>33</v>
      </c>
      <c r="L6" s="82">
        <v>21</v>
      </c>
      <c r="M6" s="82">
        <v>54</v>
      </c>
      <c r="N6" s="82">
        <v>44</v>
      </c>
      <c r="O6" s="382">
        <v>41</v>
      </c>
      <c r="P6" s="36">
        <f>SUM(C6:O6)</f>
        <v>801</v>
      </c>
    </row>
    <row r="7" spans="1:16" ht="12" hidden="1" customHeight="1">
      <c r="A7" s="381" t="s">
        <v>85</v>
      </c>
      <c r="B7" s="86" t="s">
        <v>17</v>
      </c>
      <c r="C7" s="86">
        <f t="shared" ref="C7:O7" si="0">C6-C29</f>
        <v>309</v>
      </c>
      <c r="D7" s="86">
        <f t="shared" si="0"/>
        <v>81</v>
      </c>
      <c r="E7" s="86">
        <v>5</v>
      </c>
      <c r="F7" s="86">
        <f t="shared" si="0"/>
        <v>8</v>
      </c>
      <c r="G7" s="86">
        <f t="shared" si="0"/>
        <v>34</v>
      </c>
      <c r="H7" s="384">
        <f t="shared" si="0"/>
        <v>8</v>
      </c>
      <c r="I7" s="86">
        <f t="shared" si="0"/>
        <v>3</v>
      </c>
      <c r="J7" s="86">
        <f t="shared" si="0"/>
        <v>44</v>
      </c>
      <c r="K7" s="86">
        <f t="shared" si="0"/>
        <v>25</v>
      </c>
      <c r="L7" s="86">
        <f t="shared" si="0"/>
        <v>14</v>
      </c>
      <c r="M7" s="86">
        <f t="shared" si="0"/>
        <v>51</v>
      </c>
      <c r="N7" s="86">
        <f t="shared" si="0"/>
        <v>30</v>
      </c>
      <c r="O7" s="86">
        <f t="shared" si="0"/>
        <v>37</v>
      </c>
      <c r="P7" s="380">
        <f t="shared" ref="P7" si="1">SUM(C7:O7)</f>
        <v>649</v>
      </c>
    </row>
    <row r="8" spans="1:16" ht="32.25" hidden="1" customHeight="1">
      <c r="A8" s="273" t="s">
        <v>87</v>
      </c>
      <c r="B8" s="98" t="s">
        <v>17</v>
      </c>
      <c r="C8" s="98">
        <v>52</v>
      </c>
      <c r="D8" s="98">
        <v>16</v>
      </c>
      <c r="E8" s="98">
        <v>2</v>
      </c>
      <c r="F8" s="98">
        <v>0</v>
      </c>
      <c r="G8" s="98">
        <v>14</v>
      </c>
      <c r="H8" s="385">
        <v>2</v>
      </c>
      <c r="I8" s="98">
        <v>3</v>
      </c>
      <c r="J8" s="98">
        <v>6</v>
      </c>
      <c r="K8" s="98">
        <v>5</v>
      </c>
      <c r="L8" s="98">
        <v>5</v>
      </c>
      <c r="M8" s="98">
        <v>8</v>
      </c>
      <c r="N8" s="98">
        <v>2</v>
      </c>
      <c r="O8" s="98">
        <v>7</v>
      </c>
      <c r="P8" s="274">
        <f>SUM(C8:O8)</f>
        <v>122</v>
      </c>
    </row>
    <row r="9" spans="1:16" ht="33.75" thickBot="1">
      <c r="A9" s="266" t="s">
        <v>88</v>
      </c>
      <c r="B9" s="262" t="s">
        <v>17</v>
      </c>
      <c r="C9" s="271">
        <f>C7+C8</f>
        <v>361</v>
      </c>
      <c r="D9" s="271">
        <f>D7+D8</f>
        <v>97</v>
      </c>
      <c r="E9" s="271">
        <f>E7+E8</f>
        <v>7</v>
      </c>
      <c r="F9" s="271">
        <f t="shared" ref="F9" si="2">F7+F8</f>
        <v>8</v>
      </c>
      <c r="G9" s="271">
        <v>31</v>
      </c>
      <c r="H9" s="271">
        <v>10</v>
      </c>
      <c r="I9" s="271">
        <f t="shared" ref="I9:O9" si="3">I7+I8</f>
        <v>6</v>
      </c>
      <c r="J9" s="271">
        <f t="shared" si="3"/>
        <v>50</v>
      </c>
      <c r="K9" s="271">
        <f t="shared" si="3"/>
        <v>30</v>
      </c>
      <c r="L9" s="271">
        <f t="shared" si="3"/>
        <v>19</v>
      </c>
      <c r="M9" s="271">
        <f t="shared" si="3"/>
        <v>59</v>
      </c>
      <c r="N9" s="271">
        <f t="shared" si="3"/>
        <v>32</v>
      </c>
      <c r="O9" s="271">
        <f t="shared" si="3"/>
        <v>44</v>
      </c>
      <c r="P9" s="263">
        <f t="shared" ref="P9:P10" si="4">SUM(C9:O9)</f>
        <v>754</v>
      </c>
    </row>
    <row r="10" spans="1:16" ht="15.75" customHeight="1">
      <c r="A10" s="265" t="s">
        <v>19</v>
      </c>
      <c r="B10" s="261" t="s">
        <v>17</v>
      </c>
      <c r="C10" s="85">
        <v>380</v>
      </c>
      <c r="D10" s="86">
        <v>100</v>
      </c>
      <c r="E10" s="86">
        <v>11</v>
      </c>
      <c r="F10" s="86">
        <v>0</v>
      </c>
      <c r="G10" s="86">
        <v>44</v>
      </c>
      <c r="H10" s="86">
        <v>10</v>
      </c>
      <c r="I10" s="86">
        <v>3</v>
      </c>
      <c r="J10" s="86">
        <v>52</v>
      </c>
      <c r="K10" s="86">
        <v>2</v>
      </c>
      <c r="L10" s="86">
        <v>21</v>
      </c>
      <c r="M10" s="86">
        <v>54</v>
      </c>
      <c r="N10" s="86">
        <v>44</v>
      </c>
      <c r="O10" s="248">
        <v>41</v>
      </c>
      <c r="P10" s="47">
        <f t="shared" si="4"/>
        <v>762</v>
      </c>
    </row>
    <row r="11" spans="1:16" ht="9.75" customHeight="1" thickBot="1">
      <c r="A11" s="266"/>
      <c r="B11" s="262" t="s">
        <v>28</v>
      </c>
      <c r="C11" s="87">
        <f>C10/C6*100%</f>
        <v>1</v>
      </c>
      <c r="D11" s="88">
        <f t="shared" ref="D11:P11" si="5">D10/D6*100%</f>
        <v>1</v>
      </c>
      <c r="E11" s="88">
        <f t="shared" si="5"/>
        <v>1</v>
      </c>
      <c r="F11" s="88">
        <f t="shared" si="5"/>
        <v>0</v>
      </c>
      <c r="G11" s="88">
        <f t="shared" si="5"/>
        <v>1</v>
      </c>
      <c r="H11" s="88">
        <f t="shared" si="5"/>
        <v>1</v>
      </c>
      <c r="I11" s="88">
        <f t="shared" si="5"/>
        <v>1</v>
      </c>
      <c r="J11" s="88">
        <f t="shared" si="5"/>
        <v>1</v>
      </c>
      <c r="K11" s="88">
        <f t="shared" si="5"/>
        <v>6.0606060606060608E-2</v>
      </c>
      <c r="L11" s="88">
        <f t="shared" si="5"/>
        <v>1</v>
      </c>
      <c r="M11" s="88">
        <f t="shared" si="5"/>
        <v>1</v>
      </c>
      <c r="N11" s="88">
        <f t="shared" si="5"/>
        <v>1</v>
      </c>
      <c r="O11" s="241">
        <f t="shared" si="5"/>
        <v>1</v>
      </c>
      <c r="P11" s="37">
        <f t="shared" si="5"/>
        <v>0.95131086142322097</v>
      </c>
    </row>
    <row r="12" spans="1:16" ht="12" customHeight="1">
      <c r="A12" s="574" t="s">
        <v>20</v>
      </c>
      <c r="B12" s="373" t="s">
        <v>17</v>
      </c>
      <c r="C12" s="268">
        <v>183</v>
      </c>
      <c r="D12" s="378">
        <v>48</v>
      </c>
      <c r="E12" s="386">
        <v>9</v>
      </c>
      <c r="F12" s="378">
        <v>0</v>
      </c>
      <c r="G12" s="378">
        <v>16</v>
      </c>
      <c r="H12" s="378">
        <v>0</v>
      </c>
      <c r="I12" s="378">
        <v>0</v>
      </c>
      <c r="J12" s="386">
        <v>4</v>
      </c>
      <c r="K12" s="378">
        <v>3</v>
      </c>
      <c r="L12" s="378">
        <v>0</v>
      </c>
      <c r="M12" s="386">
        <v>15</v>
      </c>
      <c r="N12" s="378">
        <v>11</v>
      </c>
      <c r="O12" s="376">
        <v>0</v>
      </c>
      <c r="P12" s="257">
        <f>SUM(C12:O12)</f>
        <v>289</v>
      </c>
    </row>
    <row r="13" spans="1:16" ht="11.25" customHeight="1" thickBot="1">
      <c r="A13" s="575"/>
      <c r="B13" s="374" t="s">
        <v>28</v>
      </c>
      <c r="C13" s="90">
        <f>C12/C12*100%</f>
        <v>1</v>
      </c>
      <c r="D13" s="91">
        <f t="shared" ref="D13:N13" si="6">D12/D12*100%</f>
        <v>1</v>
      </c>
      <c r="E13" s="91">
        <f t="shared" si="6"/>
        <v>1</v>
      </c>
      <c r="F13" s="91"/>
      <c r="G13" s="91">
        <f t="shared" si="6"/>
        <v>1</v>
      </c>
      <c r="H13" s="91"/>
      <c r="I13" s="91"/>
      <c r="J13" s="91">
        <f t="shared" si="6"/>
        <v>1</v>
      </c>
      <c r="K13" s="91">
        <f t="shared" si="6"/>
        <v>1</v>
      </c>
      <c r="L13" s="91"/>
      <c r="M13" s="91">
        <f t="shared" si="6"/>
        <v>1</v>
      </c>
      <c r="N13" s="91">
        <f t="shared" si="6"/>
        <v>1</v>
      </c>
      <c r="O13" s="91"/>
      <c r="P13" s="37">
        <f>P12/P12*100%</f>
        <v>1</v>
      </c>
    </row>
    <row r="14" spans="1:16" ht="9.75" customHeight="1" thickBot="1">
      <c r="A14" s="541" t="s">
        <v>22</v>
      </c>
      <c r="B14" s="260" t="s">
        <v>17</v>
      </c>
      <c r="C14" s="383">
        <v>323</v>
      </c>
      <c r="D14" s="86">
        <v>68</v>
      </c>
      <c r="E14" s="86">
        <v>0</v>
      </c>
      <c r="F14" s="86">
        <v>6</v>
      </c>
      <c r="G14" s="86">
        <v>22</v>
      </c>
      <c r="H14" s="86">
        <v>6</v>
      </c>
      <c r="I14" s="86">
        <v>6</v>
      </c>
      <c r="J14" s="86">
        <v>40</v>
      </c>
      <c r="K14" s="86">
        <v>9</v>
      </c>
      <c r="L14" s="86">
        <v>9</v>
      </c>
      <c r="M14" s="86">
        <v>8</v>
      </c>
      <c r="N14" s="86">
        <v>33</v>
      </c>
      <c r="O14" s="248">
        <v>44</v>
      </c>
      <c r="P14" s="69">
        <f>SUM(C14:O14)</f>
        <v>574</v>
      </c>
    </row>
    <row r="15" spans="1:16" ht="12.75" customHeight="1" thickBot="1">
      <c r="A15" s="542"/>
      <c r="B15" s="262" t="s">
        <v>28</v>
      </c>
      <c r="C15" s="76">
        <f t="shared" ref="C15:J15" si="7">C14/C9*100%</f>
        <v>0.89473684210526316</v>
      </c>
      <c r="D15" s="91">
        <f t="shared" si="7"/>
        <v>0.7010309278350515</v>
      </c>
      <c r="E15" s="91">
        <f t="shared" si="7"/>
        <v>0</v>
      </c>
      <c r="F15" s="91">
        <f t="shared" si="7"/>
        <v>0.75</v>
      </c>
      <c r="G15" s="91">
        <f t="shared" si="7"/>
        <v>0.70967741935483875</v>
      </c>
      <c r="H15" s="91">
        <f t="shared" si="7"/>
        <v>0.6</v>
      </c>
      <c r="I15" s="91">
        <f t="shared" si="7"/>
        <v>1</v>
      </c>
      <c r="J15" s="91">
        <f t="shared" si="7"/>
        <v>0.8</v>
      </c>
      <c r="K15" s="91">
        <f>K14/K9*100%</f>
        <v>0.3</v>
      </c>
      <c r="L15" s="91">
        <f t="shared" ref="L15:P15" si="8">L14/L9*100%</f>
        <v>0.47368421052631576</v>
      </c>
      <c r="M15" s="91">
        <f t="shared" si="8"/>
        <v>0.13559322033898305</v>
      </c>
      <c r="N15" s="91">
        <f t="shared" si="8"/>
        <v>1.03125</v>
      </c>
      <c r="O15" s="92">
        <f t="shared" si="8"/>
        <v>1</v>
      </c>
      <c r="P15" s="79">
        <f t="shared" si="8"/>
        <v>0.76127320954907163</v>
      </c>
    </row>
    <row r="16" spans="1:16" ht="27.75" customHeight="1" thickBot="1">
      <c r="A16" s="266" t="s">
        <v>24</v>
      </c>
      <c r="B16" s="22" t="s">
        <v>46</v>
      </c>
      <c r="C16" s="68" t="s">
        <v>26</v>
      </c>
      <c r="D16" s="82" t="s">
        <v>26</v>
      </c>
      <c r="E16" s="82" t="s">
        <v>26</v>
      </c>
      <c r="F16" s="82" t="s">
        <v>26</v>
      </c>
      <c r="G16" s="82" t="s">
        <v>26</v>
      </c>
      <c r="H16" s="82" t="s">
        <v>26</v>
      </c>
      <c r="I16" s="82" t="s">
        <v>26</v>
      </c>
      <c r="J16" s="82" t="s">
        <v>26</v>
      </c>
      <c r="K16" s="82" t="s">
        <v>26</v>
      </c>
      <c r="L16" s="82" t="s">
        <v>26</v>
      </c>
      <c r="M16" s="82" t="s">
        <v>26</v>
      </c>
      <c r="N16" s="82" t="s">
        <v>26</v>
      </c>
      <c r="O16" s="242" t="s">
        <v>26</v>
      </c>
      <c r="P16" s="69" t="s">
        <v>26</v>
      </c>
    </row>
    <row r="17" spans="1:16" ht="13.5" customHeight="1">
      <c r="A17" s="541" t="s">
        <v>27</v>
      </c>
      <c r="B17" s="260" t="s">
        <v>17</v>
      </c>
      <c r="C17" s="77">
        <v>31</v>
      </c>
      <c r="D17" s="378">
        <v>0</v>
      </c>
      <c r="E17" s="378">
        <v>0</v>
      </c>
      <c r="F17" s="378">
        <v>0</v>
      </c>
      <c r="G17" s="378">
        <v>2</v>
      </c>
      <c r="H17" s="378">
        <v>0</v>
      </c>
      <c r="I17" s="378">
        <v>0</v>
      </c>
      <c r="J17" s="378">
        <v>4</v>
      </c>
      <c r="K17" s="378">
        <v>0</v>
      </c>
      <c r="L17" s="378">
        <v>0</v>
      </c>
      <c r="M17" s="378">
        <v>0</v>
      </c>
      <c r="N17" s="378">
        <v>0</v>
      </c>
      <c r="O17" s="378">
        <v>0</v>
      </c>
      <c r="P17" s="70">
        <f>SUM(C17:O17)</f>
        <v>37</v>
      </c>
    </row>
    <row r="18" spans="1:16" ht="12" customHeight="1" thickBot="1">
      <c r="A18" s="542"/>
      <c r="B18" s="262" t="s">
        <v>28</v>
      </c>
      <c r="C18" s="76">
        <f>C17/C10*100%</f>
        <v>8.1578947368421056E-2</v>
      </c>
      <c r="D18" s="76">
        <f t="shared" ref="D18:E18" si="9">D17/D10*100%</f>
        <v>0</v>
      </c>
      <c r="E18" s="76">
        <f t="shared" si="9"/>
        <v>0</v>
      </c>
      <c r="F18" s="76">
        <v>0</v>
      </c>
      <c r="G18" s="76">
        <f t="shared" ref="G18:H18" si="10">G17/G10*100%</f>
        <v>4.5454545454545456E-2</v>
      </c>
      <c r="H18" s="76">
        <f t="shared" si="10"/>
        <v>0</v>
      </c>
      <c r="I18" s="76">
        <f t="shared" ref="I18" si="11">I17/I10*100%</f>
        <v>0</v>
      </c>
      <c r="J18" s="76">
        <f t="shared" ref="J18:O18" si="12">J17/J10*100%</f>
        <v>7.6923076923076927E-2</v>
      </c>
      <c r="K18" s="76">
        <f t="shared" si="12"/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0</v>
      </c>
      <c r="P18" s="80">
        <f>P17/P10*100%</f>
        <v>4.8556430446194225E-2</v>
      </c>
    </row>
    <row r="19" spans="1:16" ht="15" customHeight="1" thickBot="1">
      <c r="A19" s="266" t="s">
        <v>29</v>
      </c>
      <c r="B19" s="22" t="s">
        <v>17</v>
      </c>
      <c r="C19" s="68" t="s">
        <v>26</v>
      </c>
      <c r="D19" s="82" t="s">
        <v>26</v>
      </c>
      <c r="E19" s="82" t="s">
        <v>26</v>
      </c>
      <c r="F19" s="82" t="s">
        <v>26</v>
      </c>
      <c r="G19" s="82" t="s">
        <v>26</v>
      </c>
      <c r="H19" s="82" t="s">
        <v>26</v>
      </c>
      <c r="I19" s="82" t="s">
        <v>26</v>
      </c>
      <c r="J19" s="82" t="s">
        <v>26</v>
      </c>
      <c r="K19" s="82" t="s">
        <v>26</v>
      </c>
      <c r="L19" s="82" t="s">
        <v>26</v>
      </c>
      <c r="M19" s="82" t="s">
        <v>26</v>
      </c>
      <c r="N19" s="82" t="s">
        <v>26</v>
      </c>
      <c r="O19" s="242" t="s">
        <v>26</v>
      </c>
      <c r="P19" s="36" t="s">
        <v>26</v>
      </c>
    </row>
    <row r="20" spans="1:16" ht="19.5" customHeight="1" thickBot="1">
      <c r="A20" s="266" t="s">
        <v>31</v>
      </c>
      <c r="B20" s="22" t="s">
        <v>44</v>
      </c>
      <c r="C20" s="68" t="s">
        <v>26</v>
      </c>
      <c r="D20" s="82" t="s">
        <v>26</v>
      </c>
      <c r="E20" s="82" t="s">
        <v>26</v>
      </c>
      <c r="F20" s="82" t="s">
        <v>26</v>
      </c>
      <c r="G20" s="82" t="s">
        <v>26</v>
      </c>
      <c r="H20" s="82" t="s">
        <v>26</v>
      </c>
      <c r="I20" s="82" t="s">
        <v>26</v>
      </c>
      <c r="J20" s="82" t="s">
        <v>26</v>
      </c>
      <c r="K20" s="82" t="s">
        <v>26</v>
      </c>
      <c r="L20" s="82" t="s">
        <v>26</v>
      </c>
      <c r="M20" s="82" t="s">
        <v>26</v>
      </c>
      <c r="N20" s="82" t="s">
        <v>26</v>
      </c>
      <c r="O20" s="242" t="s">
        <v>26</v>
      </c>
      <c r="P20" s="36" t="s">
        <v>26</v>
      </c>
    </row>
    <row r="21" spans="1:16">
      <c r="A21" s="541" t="s">
        <v>33</v>
      </c>
      <c r="B21" s="463" t="s">
        <v>47</v>
      </c>
      <c r="C21" s="543"/>
      <c r="D21" s="557"/>
      <c r="E21" s="557"/>
      <c r="F21" s="557"/>
      <c r="G21" s="557"/>
      <c r="H21" s="597"/>
      <c r="I21" s="557"/>
      <c r="J21" s="557"/>
      <c r="K21" s="557"/>
      <c r="L21" s="557"/>
      <c r="M21" s="557"/>
      <c r="N21" s="557"/>
      <c r="O21" s="553"/>
      <c r="P21" s="469"/>
    </row>
    <row r="22" spans="1:16" ht="5.25" customHeight="1" thickBot="1">
      <c r="A22" s="542"/>
      <c r="B22" s="464"/>
      <c r="C22" s="572"/>
      <c r="D22" s="558"/>
      <c r="E22" s="558"/>
      <c r="F22" s="558"/>
      <c r="G22" s="558"/>
      <c r="H22" s="598"/>
      <c r="I22" s="558"/>
      <c r="J22" s="558"/>
      <c r="K22" s="558"/>
      <c r="L22" s="558"/>
      <c r="M22" s="558"/>
      <c r="N22" s="558"/>
      <c r="O22" s="554"/>
      <c r="P22" s="470"/>
    </row>
    <row r="23" spans="1:16" ht="11.25" customHeight="1">
      <c r="A23" s="541" t="s">
        <v>34</v>
      </c>
      <c r="B23" s="260" t="s">
        <v>17</v>
      </c>
      <c r="C23" s="77">
        <v>68</v>
      </c>
      <c r="D23" s="378">
        <v>12</v>
      </c>
      <c r="E23" s="378">
        <v>2</v>
      </c>
      <c r="F23" s="378">
        <v>3</v>
      </c>
      <c r="G23" s="378">
        <v>12</v>
      </c>
      <c r="H23" s="378">
        <v>7</v>
      </c>
      <c r="I23" s="378">
        <v>3</v>
      </c>
      <c r="J23" s="378">
        <v>28</v>
      </c>
      <c r="K23" s="378">
        <v>2</v>
      </c>
      <c r="L23" s="378">
        <v>3</v>
      </c>
      <c r="M23" s="378">
        <v>0</v>
      </c>
      <c r="N23" s="378">
        <v>2</v>
      </c>
      <c r="O23" s="376">
        <v>0</v>
      </c>
      <c r="P23" s="257">
        <f>SUM(C23:O23)</f>
        <v>142</v>
      </c>
    </row>
    <row r="24" spans="1:16" ht="12" customHeight="1" thickBot="1">
      <c r="A24" s="542"/>
      <c r="B24" s="262" t="s">
        <v>28</v>
      </c>
      <c r="C24" s="91">
        <f t="shared" ref="C24:J24" si="13">C23/C9*100%</f>
        <v>0.18836565096952909</v>
      </c>
      <c r="D24" s="91">
        <f t="shared" si="13"/>
        <v>0.12371134020618557</v>
      </c>
      <c r="E24" s="91">
        <f t="shared" si="13"/>
        <v>0.2857142857142857</v>
      </c>
      <c r="F24" s="91">
        <f t="shared" si="13"/>
        <v>0.375</v>
      </c>
      <c r="G24" s="91">
        <f t="shared" si="13"/>
        <v>0.38709677419354838</v>
      </c>
      <c r="H24" s="91">
        <f t="shared" si="13"/>
        <v>0.7</v>
      </c>
      <c r="I24" s="91">
        <f t="shared" si="13"/>
        <v>0.5</v>
      </c>
      <c r="J24" s="91">
        <f t="shared" si="13"/>
        <v>0.56000000000000005</v>
      </c>
      <c r="K24" s="91">
        <f>K23/K9*100%</f>
        <v>6.6666666666666666E-2</v>
      </c>
      <c r="L24" s="91">
        <f t="shared" ref="L24:P24" si="14">L23/L9*100%</f>
        <v>0.15789473684210525</v>
      </c>
      <c r="M24" s="91">
        <f t="shared" si="14"/>
        <v>0</v>
      </c>
      <c r="N24" s="91">
        <f t="shared" si="14"/>
        <v>6.25E-2</v>
      </c>
      <c r="O24" s="92">
        <f t="shared" si="14"/>
        <v>0</v>
      </c>
      <c r="P24" s="80">
        <f t="shared" si="14"/>
        <v>0.1883289124668435</v>
      </c>
    </row>
    <row r="25" spans="1:16" ht="12" customHeight="1">
      <c r="A25" s="541" t="s">
        <v>35</v>
      </c>
      <c r="B25" s="260" t="s">
        <v>17</v>
      </c>
      <c r="C25" s="77">
        <v>293</v>
      </c>
      <c r="D25" s="378">
        <v>85</v>
      </c>
      <c r="E25" s="378">
        <v>5</v>
      </c>
      <c r="F25" s="378">
        <v>5</v>
      </c>
      <c r="G25" s="378">
        <v>19</v>
      </c>
      <c r="H25" s="378">
        <v>3</v>
      </c>
      <c r="I25" s="378">
        <v>3</v>
      </c>
      <c r="J25" s="378">
        <v>22</v>
      </c>
      <c r="K25" s="378">
        <v>27</v>
      </c>
      <c r="L25" s="378">
        <v>16</v>
      </c>
      <c r="M25" s="378">
        <v>59</v>
      </c>
      <c r="N25" s="378">
        <v>30</v>
      </c>
      <c r="O25" s="376">
        <v>44</v>
      </c>
      <c r="P25" s="257">
        <f>SUM(C25:O25)</f>
        <v>611</v>
      </c>
    </row>
    <row r="26" spans="1:16" ht="11.25" customHeight="1" thickBot="1">
      <c r="A26" s="542"/>
      <c r="B26" s="262" t="s">
        <v>28</v>
      </c>
      <c r="C26" s="78">
        <f t="shared" ref="C26:N26" si="15">C25/C9*100%</f>
        <v>0.81163434903047094</v>
      </c>
      <c r="D26" s="92">
        <f t="shared" si="15"/>
        <v>0.87628865979381443</v>
      </c>
      <c r="E26" s="92">
        <f t="shared" si="15"/>
        <v>0.7142857142857143</v>
      </c>
      <c r="F26" s="92">
        <f t="shared" si="15"/>
        <v>0.625</v>
      </c>
      <c r="G26" s="92">
        <f t="shared" si="15"/>
        <v>0.61290322580645162</v>
      </c>
      <c r="H26" s="92">
        <f t="shared" si="15"/>
        <v>0.3</v>
      </c>
      <c r="I26" s="92">
        <f t="shared" si="15"/>
        <v>0.5</v>
      </c>
      <c r="J26" s="92">
        <f t="shared" si="15"/>
        <v>0.44</v>
      </c>
      <c r="K26" s="92">
        <f t="shared" si="15"/>
        <v>0.9</v>
      </c>
      <c r="L26" s="92">
        <f t="shared" si="15"/>
        <v>0.84210526315789469</v>
      </c>
      <c r="M26" s="92">
        <f t="shared" si="15"/>
        <v>1</v>
      </c>
      <c r="N26" s="92">
        <f t="shared" si="15"/>
        <v>0.9375</v>
      </c>
      <c r="O26" s="92">
        <f>O25/O9*100%</f>
        <v>1</v>
      </c>
      <c r="P26" s="80">
        <f>P25/P9*100%</f>
        <v>0.81034482758620685</v>
      </c>
    </row>
    <row r="27" spans="1:16" ht="10.5" customHeight="1">
      <c r="A27" s="541" t="s">
        <v>36</v>
      </c>
      <c r="B27" s="258" t="s">
        <v>17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6">
        <v>0</v>
      </c>
      <c r="J27" s="376">
        <v>0</v>
      </c>
      <c r="K27" s="376">
        <v>1</v>
      </c>
      <c r="L27" s="376">
        <v>0</v>
      </c>
      <c r="M27" s="376">
        <v>0</v>
      </c>
      <c r="N27" s="376">
        <v>0</v>
      </c>
      <c r="O27" s="376">
        <v>0</v>
      </c>
      <c r="P27" s="257">
        <f>SUM(C27:O27)</f>
        <v>1</v>
      </c>
    </row>
    <row r="28" spans="1:16" ht="11.25" customHeight="1" thickBot="1">
      <c r="A28" s="542"/>
      <c r="B28" s="259" t="s">
        <v>28</v>
      </c>
      <c r="C28" s="245">
        <f t="shared" ref="C28:E28" si="16">C27/C9*100%</f>
        <v>0</v>
      </c>
      <c r="D28" s="245">
        <f t="shared" si="16"/>
        <v>0</v>
      </c>
      <c r="E28" s="245">
        <f t="shared" si="16"/>
        <v>0</v>
      </c>
      <c r="F28" s="245">
        <f t="shared" ref="F28:J28" si="17">F27/F9*100%</f>
        <v>0</v>
      </c>
      <c r="G28" s="245">
        <f t="shared" si="17"/>
        <v>0</v>
      </c>
      <c r="H28" s="245">
        <f t="shared" si="17"/>
        <v>0</v>
      </c>
      <c r="I28" s="245">
        <f t="shared" si="17"/>
        <v>0</v>
      </c>
      <c r="J28" s="245">
        <f t="shared" si="17"/>
        <v>0</v>
      </c>
      <c r="K28" s="245">
        <f t="shared" ref="K28:M28" si="18">K27/K9*100%</f>
        <v>3.3333333333333333E-2</v>
      </c>
      <c r="L28" s="245">
        <f t="shared" si="18"/>
        <v>0</v>
      </c>
      <c r="M28" s="245">
        <f t="shared" si="18"/>
        <v>0</v>
      </c>
      <c r="N28" s="244">
        <f t="shared" ref="N28:P28" si="19">N27/N9*100%</f>
        <v>0</v>
      </c>
      <c r="O28" s="245">
        <f t="shared" si="19"/>
        <v>0</v>
      </c>
      <c r="P28" s="39">
        <f t="shared" si="19"/>
        <v>1.3262599469496021E-3</v>
      </c>
    </row>
    <row r="29" spans="1:16" ht="13.5" customHeight="1" thickBot="1">
      <c r="A29" s="266" t="s">
        <v>37</v>
      </c>
      <c r="B29" s="22" t="s">
        <v>17</v>
      </c>
      <c r="C29" s="68">
        <v>71</v>
      </c>
      <c r="D29" s="82">
        <v>19</v>
      </c>
      <c r="E29" s="82">
        <v>6</v>
      </c>
      <c r="F29" s="82">
        <v>0</v>
      </c>
      <c r="G29" s="82">
        <v>10</v>
      </c>
      <c r="H29" s="82">
        <v>2</v>
      </c>
      <c r="I29" s="82">
        <v>0</v>
      </c>
      <c r="J29" s="82">
        <v>8</v>
      </c>
      <c r="K29" s="82">
        <v>8</v>
      </c>
      <c r="L29" s="82">
        <v>7</v>
      </c>
      <c r="M29" s="82">
        <v>3</v>
      </c>
      <c r="N29" s="82">
        <v>14</v>
      </c>
      <c r="O29" s="242">
        <v>4</v>
      </c>
      <c r="P29" s="36">
        <f>SUM(C29:O29)</f>
        <v>152</v>
      </c>
    </row>
    <row r="30" spans="1:16" ht="24" customHeight="1" thickBot="1">
      <c r="A30" s="266" t="s">
        <v>38</v>
      </c>
      <c r="B30" s="22" t="s">
        <v>17</v>
      </c>
      <c r="C30" s="68">
        <v>493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33</v>
      </c>
      <c r="L30" s="82">
        <v>0</v>
      </c>
      <c r="M30" s="82">
        <v>0</v>
      </c>
      <c r="N30" s="82">
        <v>22</v>
      </c>
      <c r="O30" s="242">
        <v>0</v>
      </c>
      <c r="P30" s="36">
        <f>SUM(C30:O30)</f>
        <v>548</v>
      </c>
    </row>
    <row r="31" spans="1:16" ht="24.75" customHeight="1" thickBot="1">
      <c r="A31" s="265" t="s">
        <v>39</v>
      </c>
      <c r="B31" s="258" t="s">
        <v>17</v>
      </c>
      <c r="C31" s="379">
        <v>62</v>
      </c>
      <c r="D31" s="378">
        <v>56</v>
      </c>
      <c r="E31" s="378">
        <v>9</v>
      </c>
      <c r="F31" s="378">
        <v>18</v>
      </c>
      <c r="G31" s="378">
        <v>6</v>
      </c>
      <c r="H31" s="378">
        <v>69</v>
      </c>
      <c r="I31" s="378">
        <v>27</v>
      </c>
      <c r="J31" s="378">
        <v>10</v>
      </c>
      <c r="K31" s="378">
        <v>6</v>
      </c>
      <c r="L31" s="378">
        <v>31</v>
      </c>
      <c r="M31" s="378">
        <v>98</v>
      </c>
      <c r="N31" s="378">
        <v>23</v>
      </c>
      <c r="O31" s="376">
        <v>18</v>
      </c>
      <c r="P31" s="69">
        <f>SUM(C31:O31)</f>
        <v>433</v>
      </c>
    </row>
    <row r="32" spans="1:16" ht="11.25" customHeight="1" thickBot="1">
      <c r="A32" s="114" t="s">
        <v>40</v>
      </c>
      <c r="B32" s="81"/>
      <c r="C32" s="68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242"/>
      <c r="P32" s="36"/>
    </row>
    <row r="33" spans="1:16" ht="27.75" customHeight="1" thickBot="1">
      <c r="A33" s="266" t="s">
        <v>41</v>
      </c>
      <c r="B33" s="22" t="s">
        <v>17</v>
      </c>
      <c r="C33" s="93">
        <v>19</v>
      </c>
      <c r="D33" s="375">
        <v>56</v>
      </c>
      <c r="E33" s="375">
        <v>9</v>
      </c>
      <c r="F33" s="375">
        <v>10</v>
      </c>
      <c r="G33" s="375">
        <v>6</v>
      </c>
      <c r="H33" s="375">
        <v>48</v>
      </c>
      <c r="I33" s="375">
        <v>27</v>
      </c>
      <c r="J33" s="375">
        <v>10</v>
      </c>
      <c r="K33" s="375">
        <v>6</v>
      </c>
      <c r="L33" s="375">
        <v>23</v>
      </c>
      <c r="M33" s="375">
        <v>62</v>
      </c>
      <c r="N33" s="375">
        <v>23</v>
      </c>
      <c r="O33" s="249">
        <v>18</v>
      </c>
      <c r="P33" s="36">
        <f>SUM(C33:O33)</f>
        <v>317</v>
      </c>
    </row>
    <row r="34" spans="1:16" ht="27" customHeight="1" thickBot="1">
      <c r="A34" s="266" t="s">
        <v>42</v>
      </c>
      <c r="B34" s="22" t="s">
        <v>17</v>
      </c>
      <c r="C34" s="68">
        <v>0</v>
      </c>
      <c r="D34" s="82">
        <v>8</v>
      </c>
      <c r="E34" s="82">
        <v>0</v>
      </c>
      <c r="F34" s="82">
        <v>0</v>
      </c>
      <c r="G34" s="82">
        <v>3</v>
      </c>
      <c r="H34" s="82">
        <v>0</v>
      </c>
      <c r="I34" s="82">
        <v>0</v>
      </c>
      <c r="J34" s="82">
        <v>0</v>
      </c>
      <c r="K34" s="82">
        <v>3</v>
      </c>
      <c r="L34" s="82">
        <v>0</v>
      </c>
      <c r="M34" s="82">
        <v>0</v>
      </c>
      <c r="N34" s="82">
        <v>5</v>
      </c>
      <c r="O34" s="242">
        <v>0</v>
      </c>
      <c r="P34" s="36">
        <f>SUM(C34:O34)</f>
        <v>19</v>
      </c>
    </row>
  </sheetData>
  <mergeCells count="41"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  <mergeCell ref="A27:A28"/>
    <mergeCell ref="A25:A26"/>
    <mergeCell ref="E21:E22"/>
    <mergeCell ref="F21:F22"/>
    <mergeCell ref="N21:N22"/>
    <mergeCell ref="A17:A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topLeftCell="A16" zoomScale="150" zoomScaleNormal="150" workbookViewId="0">
      <selection activeCell="D29" sqref="D29"/>
    </sheetView>
  </sheetViews>
  <sheetFormatPr defaultRowHeight="15"/>
  <cols>
    <col min="2" max="2" width="3.7109375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84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586" t="s">
        <v>49</v>
      </c>
      <c r="D4" s="586" t="s">
        <v>3</v>
      </c>
      <c r="E4" s="586" t="s">
        <v>4</v>
      </c>
      <c r="F4" s="586" t="s">
        <v>5</v>
      </c>
      <c r="G4" s="586" t="s">
        <v>6</v>
      </c>
      <c r="H4" s="586" t="s">
        <v>7</v>
      </c>
      <c r="I4" s="586" t="s">
        <v>8</v>
      </c>
      <c r="J4" s="586" t="s">
        <v>9</v>
      </c>
      <c r="K4" s="586" t="s">
        <v>10</v>
      </c>
      <c r="L4" s="586" t="s">
        <v>11</v>
      </c>
      <c r="M4" s="586" t="s">
        <v>12</v>
      </c>
      <c r="N4" s="586" t="s">
        <v>13</v>
      </c>
      <c r="O4" s="586" t="s">
        <v>14</v>
      </c>
      <c r="P4" s="450" t="s">
        <v>15</v>
      </c>
    </row>
    <row r="5" spans="1:16" ht="30" customHeight="1" thickBot="1">
      <c r="A5" s="454"/>
      <c r="B5" s="458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451"/>
    </row>
    <row r="6" spans="1:16" ht="31.5" customHeight="1" thickBot="1">
      <c r="A6" s="114" t="s">
        <v>89</v>
      </c>
      <c r="B6" s="75" t="s">
        <v>17</v>
      </c>
      <c r="C6" s="68">
        <f>'1 квартал 2014'!C6+'2 квартал 2014г.'!C6+'3квартал 2014'!C6</f>
        <v>1047</v>
      </c>
      <c r="D6" s="82">
        <f>'1 квартал 2014'!D6+'2 квартал 2014г.'!D6+'3квартал 2014'!D6</f>
        <v>330</v>
      </c>
      <c r="E6" s="82">
        <f>'1 квартал 2014'!E6+'2 квартал 2014г.'!E6+'3квартал 2014'!E6</f>
        <v>25</v>
      </c>
      <c r="F6" s="82">
        <f>'1 квартал 2014'!F6+'2 квартал 2014г.'!F6+'3квартал 2014'!F6</f>
        <v>31</v>
      </c>
      <c r="G6" s="82">
        <f>'1 квартал 2014'!G6+'2 квартал 2014г.'!G6+'3квартал 2014'!G6</f>
        <v>136</v>
      </c>
      <c r="H6" s="82">
        <f>'1 квартал 2014'!H6+'2 квартал 2014г.'!H6+'3квартал 2014'!H6</f>
        <v>36</v>
      </c>
      <c r="I6" s="82">
        <f>'1 квартал 2014'!I6+'2 квартал 2014г.'!I6+'3квартал 2014'!I6</f>
        <v>21</v>
      </c>
      <c r="J6" s="82">
        <f>'1 квартал 2014'!J6+'2 квартал 2014г.'!J6+'3квартал 2014'!J6</f>
        <v>126</v>
      </c>
      <c r="K6" s="82">
        <f>'1 квартал 2014'!K6+'2 квартал 2014г.'!K6+'3квартал 2014'!K6</f>
        <v>87</v>
      </c>
      <c r="L6" s="82">
        <f>'1 квартал 2014'!L6+'2 квартал 2014г.'!L6+'3квартал 2014'!L6</f>
        <v>52</v>
      </c>
      <c r="M6" s="82">
        <f>'1 квартал 2014'!M6+'2 квартал 2014г.'!M6+'3квартал 2014'!M6</f>
        <v>137</v>
      </c>
      <c r="N6" s="82">
        <f>'1 квартал 2014'!N6+'2 квартал 2014г.'!N6+'3квартал 2014'!N6</f>
        <v>92</v>
      </c>
      <c r="O6" s="242">
        <f>'1 квартал 2014'!O6+'2 квартал 2014г.'!O6+'3квартал 2014'!O6</f>
        <v>87</v>
      </c>
      <c r="P6" s="69">
        <f>SUM(C6:O6)</f>
        <v>2207</v>
      </c>
    </row>
    <row r="7" spans="1:16" ht="33.75" thickBot="1">
      <c r="A7" s="266" t="s">
        <v>90</v>
      </c>
      <c r="B7" s="262" t="s">
        <v>17</v>
      </c>
      <c r="C7" s="270">
        <f>'1 квартал 2014'!C9+'2 квартал 2014г.'!C9+'3квартал 2014'!C9</f>
        <v>1005</v>
      </c>
      <c r="D7" s="271">
        <f>'1 квартал 2014'!D9+'2 квартал 2014г.'!D9+'3квартал 2014'!D9</f>
        <v>337</v>
      </c>
      <c r="E7" s="271">
        <f>'1 квартал 2014'!E9+'2 квартал 2014г.'!E9+'3квартал 2014'!E9</f>
        <v>19</v>
      </c>
      <c r="F7" s="271">
        <f>'1 квартал 2014'!F9+'2 квартал 2014г.'!F9+'3квартал 2014'!F9</f>
        <v>31</v>
      </c>
      <c r="G7" s="271">
        <f>'1 квартал 2014'!G9+'2 квартал 2014г.'!G9+'3квартал 2014'!G9</f>
        <v>139</v>
      </c>
      <c r="H7" s="271">
        <f>'1 квартал 2014'!H9+'2 квартал 2014г.'!H9+'3квартал 2014'!H9</f>
        <v>34</v>
      </c>
      <c r="I7" s="271">
        <f>'1 квартал 2014'!I9+'2 квартал 2014г.'!I9+'3квартал 2014'!I9</f>
        <v>22</v>
      </c>
      <c r="J7" s="271">
        <f>'1 квартал 2014'!J9+'2 квартал 2014г.'!J9+'3квартал 2014'!J9</f>
        <v>125</v>
      </c>
      <c r="K7" s="271">
        <f>'1 квартал 2014'!K9+'2 квартал 2014г.'!K9+'3квартал 2014'!K9</f>
        <v>79</v>
      </c>
      <c r="L7" s="271">
        <f>'1 квартал 2014'!L9+'2 квартал 2014г.'!L9+'3квартал 2014'!L9</f>
        <v>34</v>
      </c>
      <c r="M7" s="271">
        <f>'1 квартал 2014'!M9+'2 квартал 2014г.'!M9+'3квартал 2014'!M9</f>
        <v>138</v>
      </c>
      <c r="N7" s="271">
        <f>'1 квартал 2014'!N9+'2 квартал 2014г.'!N9+'3квартал 2014'!N9</f>
        <v>82</v>
      </c>
      <c r="O7" s="272">
        <f>'1 квартал 2014'!O9+'2 квартал 2014г.'!O9+'3квартал 2014'!O9</f>
        <v>91</v>
      </c>
      <c r="P7" s="387">
        <f t="shared" ref="P7:P8" si="0">SUM(C7:O7)</f>
        <v>2136</v>
      </c>
    </row>
    <row r="8" spans="1:16" ht="16.5">
      <c r="A8" s="265" t="s">
        <v>19</v>
      </c>
      <c r="B8" s="261" t="s">
        <v>17</v>
      </c>
      <c r="C8" s="85">
        <f>'1 квартал 2014'!C10+'2 квартал 2014г.'!C10+'3квартал 2014'!C10</f>
        <v>1047</v>
      </c>
      <c r="D8" s="86">
        <f>'1 квартал 2014'!D10+'2 квартал 2014г.'!D10+'3квартал 2014'!D10</f>
        <v>321</v>
      </c>
      <c r="E8" s="86">
        <f>'1 квартал 2014'!E10+'2 квартал 2014г.'!E10+'3квартал 2014'!E10</f>
        <v>25</v>
      </c>
      <c r="F8" s="86">
        <f>'1 квартал 2014'!F10+'2 квартал 2014г.'!F10+'3квартал 2014'!F10</f>
        <v>2</v>
      </c>
      <c r="G8" s="86">
        <f>'1 квартал 2014'!G10+'2 квартал 2014г.'!G10+'3квартал 2014'!G10</f>
        <v>136</v>
      </c>
      <c r="H8" s="86">
        <f>'1 квартал 2014'!H10+'2 квартал 2014г.'!H10+'3квартал 2014'!H10</f>
        <v>36</v>
      </c>
      <c r="I8" s="86">
        <f>'1 квартал 2014'!I10+'2 квартал 2014г.'!I10+'3квартал 2014'!I10</f>
        <v>21</v>
      </c>
      <c r="J8" s="86">
        <f>'1 квартал 2014'!J10+'2 квартал 2014г.'!J10+'3квартал 2014'!J10</f>
        <v>126</v>
      </c>
      <c r="K8" s="86">
        <f>'1 квартал 2014'!K10+'2 квартал 2014г.'!K10+'3квартал 2014'!K10</f>
        <v>6</v>
      </c>
      <c r="L8" s="86">
        <f>'1 квартал 2014'!L10+'2 квартал 2014г.'!L10+'3квартал 2014'!L10</f>
        <v>52</v>
      </c>
      <c r="M8" s="86">
        <f>'1 квартал 2014'!M10+'2 квартал 2014г.'!M10+'3квартал 2014'!M10</f>
        <v>137</v>
      </c>
      <c r="N8" s="86">
        <f>'1 квартал 2014'!N10+'2 квартал 2014г.'!N10+'3квартал 2014'!N10</f>
        <v>92</v>
      </c>
      <c r="O8" s="248">
        <f>'1 квартал 2014'!O10+'2 квартал 2014г.'!O10+'3квартал 2014'!O10</f>
        <v>87</v>
      </c>
      <c r="P8" s="388">
        <f t="shared" si="0"/>
        <v>2088</v>
      </c>
    </row>
    <row r="9" spans="1:16" ht="11.25" customHeight="1" thickBot="1">
      <c r="A9" s="266"/>
      <c r="B9" s="262" t="s">
        <v>28</v>
      </c>
      <c r="C9" s="87">
        <f t="shared" ref="C9:P9" si="1">C8/C6*100%</f>
        <v>1</v>
      </c>
      <c r="D9" s="88">
        <f t="shared" si="1"/>
        <v>0.97272727272727277</v>
      </c>
      <c r="E9" s="88">
        <f t="shared" si="1"/>
        <v>1</v>
      </c>
      <c r="F9" s="88">
        <f t="shared" si="1"/>
        <v>6.4516129032258063E-2</v>
      </c>
      <c r="G9" s="88">
        <f t="shared" si="1"/>
        <v>1</v>
      </c>
      <c r="H9" s="88">
        <f t="shared" si="1"/>
        <v>1</v>
      </c>
      <c r="I9" s="88">
        <f t="shared" si="1"/>
        <v>1</v>
      </c>
      <c r="J9" s="88">
        <f t="shared" si="1"/>
        <v>1</v>
      </c>
      <c r="K9" s="88">
        <f t="shared" si="1"/>
        <v>6.8965517241379309E-2</v>
      </c>
      <c r="L9" s="88">
        <f t="shared" si="1"/>
        <v>1</v>
      </c>
      <c r="M9" s="88">
        <f t="shared" si="1"/>
        <v>1</v>
      </c>
      <c r="N9" s="88">
        <f t="shared" si="1"/>
        <v>1</v>
      </c>
      <c r="O9" s="241">
        <f t="shared" si="1"/>
        <v>1</v>
      </c>
      <c r="P9" s="389">
        <f t="shared" si="1"/>
        <v>0.94608065246941553</v>
      </c>
    </row>
    <row r="10" spans="1:16" ht="12.75" customHeight="1">
      <c r="A10" s="574" t="s">
        <v>20</v>
      </c>
      <c r="B10" s="44" t="s">
        <v>17</v>
      </c>
      <c r="C10" s="377">
        <f>'1 квартал 2014'!C12+'2 квартал 2014г.'!C12+'3квартал 2014'!C12</f>
        <v>591</v>
      </c>
      <c r="D10" s="378">
        <f>'1 квартал 2014'!D12+'2 квартал 2014г.'!D12+'3квартал 2014'!D12</f>
        <v>182</v>
      </c>
      <c r="E10" s="386">
        <f>'1 квартал 2014'!E12+'2 квартал 2014г.'!E12+'3квартал 2014'!E12</f>
        <v>13</v>
      </c>
      <c r="F10" s="378">
        <v>0</v>
      </c>
      <c r="G10" s="378">
        <f>'1 квартал 2014'!G12+'2 квартал 2014г.'!G12+'3квартал 2014'!G12</f>
        <v>38</v>
      </c>
      <c r="H10" s="378">
        <v>0</v>
      </c>
      <c r="I10" s="378">
        <v>0</v>
      </c>
      <c r="J10" s="390">
        <f>'1 квартал 2014'!J12+'2 квартал 2014г.'!J12+'3квартал 2014'!J12</f>
        <v>22</v>
      </c>
      <c r="K10" s="378">
        <f>'1 квартал 2014'!K12+'2 квартал 2014г.'!K10+'3квартал 2014'!K10</f>
        <v>6</v>
      </c>
      <c r="L10" s="391">
        <f>'1 квартал 2014'!L12+'2 квартал 2014г.'!L12+'3квартал 2014'!L12</f>
        <v>1</v>
      </c>
      <c r="M10" s="386">
        <f>'1 квартал 2014'!M12+'2 квартал 2014г.'!M12+'3квартал 2014'!M12</f>
        <v>42</v>
      </c>
      <c r="N10" s="378">
        <f>'1 квартал 2014'!N12+'2 квартал 2014г.'!N12+'3квартал 2014'!N12</f>
        <v>27</v>
      </c>
      <c r="O10" s="376">
        <f>'1 квартал 2014'!O12+'2 квартал 2014г.'!O12+'3квартал 2014'!O12</f>
        <v>4</v>
      </c>
      <c r="P10" s="392">
        <f>SUM(C10:O10)</f>
        <v>926</v>
      </c>
    </row>
    <row r="11" spans="1:16" ht="12.75" customHeight="1" thickBot="1">
      <c r="A11" s="575"/>
      <c r="B11" s="259" t="s">
        <v>28</v>
      </c>
      <c r="C11" s="90">
        <f>C10/C10*100%</f>
        <v>1</v>
      </c>
      <c r="D11" s="90">
        <f t="shared" ref="D11:P11" si="2">D10/D10*100%</f>
        <v>1</v>
      </c>
      <c r="E11" s="90">
        <f t="shared" si="2"/>
        <v>1</v>
      </c>
      <c r="F11" s="90">
        <v>0</v>
      </c>
      <c r="G11" s="90">
        <f t="shared" si="2"/>
        <v>1</v>
      </c>
      <c r="H11" s="90">
        <v>0</v>
      </c>
      <c r="I11" s="90">
        <v>0</v>
      </c>
      <c r="J11" s="90">
        <f t="shared" si="2"/>
        <v>1</v>
      </c>
      <c r="K11" s="90">
        <f t="shared" si="2"/>
        <v>1</v>
      </c>
      <c r="L11" s="90">
        <f t="shared" si="2"/>
        <v>1</v>
      </c>
      <c r="M11" s="90">
        <f t="shared" si="2"/>
        <v>1</v>
      </c>
      <c r="N11" s="90">
        <f t="shared" si="2"/>
        <v>1</v>
      </c>
      <c r="O11" s="90">
        <f t="shared" si="2"/>
        <v>1</v>
      </c>
      <c r="P11" s="90">
        <f t="shared" si="2"/>
        <v>1</v>
      </c>
    </row>
    <row r="12" spans="1:16" ht="12" customHeight="1" thickBot="1">
      <c r="A12" s="541" t="s">
        <v>22</v>
      </c>
      <c r="B12" s="260" t="s">
        <v>17</v>
      </c>
      <c r="C12" s="77">
        <f>'1 квартал 2014'!C14+'2 квартал 2014г.'!C14+'3квартал 2014'!C14</f>
        <v>776</v>
      </c>
      <c r="D12" s="378">
        <f>'1 квартал 2014'!D14+'2 квартал 2014г.'!D14+'3квартал 2014'!D14</f>
        <v>272</v>
      </c>
      <c r="E12" s="378">
        <f>'1 квартал 2014'!E14+'2 квартал 2014г.'!E14+'3квартал 2014'!E14</f>
        <v>12</v>
      </c>
      <c r="F12" s="378">
        <f>'1 квартал 2014'!F14+'2 квартал 2014г.'!F14+'3квартал 2014'!F14</f>
        <v>17</v>
      </c>
      <c r="G12" s="378">
        <f>'1 квартал 2014'!G14+'2 квартал 2014г.'!G14+'3квартал 2014'!G14</f>
        <v>63</v>
      </c>
      <c r="H12" s="378">
        <f>'1 квартал 2014'!H14+'2 квартал 2014г.'!H14+'3квартал 2014'!H14</f>
        <v>21</v>
      </c>
      <c r="I12" s="378">
        <f>'1 квартал 2014'!I14+'2 квартал 2014г.'!I14+'3квартал 2014'!I14</f>
        <v>12</v>
      </c>
      <c r="J12" s="378">
        <f>'1 квартал 2014'!J14+'2 квартал 2014г.'!J14+'3квартал 2014'!J14</f>
        <v>93</v>
      </c>
      <c r="K12" s="378">
        <f>'1 квартал 2014'!K14+'2 квартал 2014г.'!K14+'3квартал 2014'!K14</f>
        <v>37</v>
      </c>
      <c r="L12" s="378">
        <f>'1 квартал 2014'!L14+'2 квартал 2014г.'!L14+'3квартал 2014'!L14</f>
        <v>17</v>
      </c>
      <c r="M12" s="378">
        <f>'1 квартал 2014'!M14+'2 квартал 2014г.'!M14+'3квартал 2014'!M14</f>
        <v>29</v>
      </c>
      <c r="N12" s="378">
        <f>'1 квартал 2014'!N14+'2 квартал 2014г.'!N14+'3квартал 2014'!N14</f>
        <v>85</v>
      </c>
      <c r="O12" s="376">
        <f>'1 квартал 2014'!O14+'2 квартал 2014г.'!O14+'3квартал 2014'!O14</f>
        <v>81</v>
      </c>
      <c r="P12" s="69">
        <f>SUM(C12:O12)</f>
        <v>1515</v>
      </c>
    </row>
    <row r="13" spans="1:16" ht="11.25" customHeight="1" thickBot="1">
      <c r="A13" s="542"/>
      <c r="B13" s="262" t="s">
        <v>28</v>
      </c>
      <c r="C13" s="76">
        <f t="shared" ref="C13:J13" si="3">C12/C7*100%</f>
        <v>0.77213930348258708</v>
      </c>
      <c r="D13" s="91">
        <f t="shared" si="3"/>
        <v>0.80712166172106825</v>
      </c>
      <c r="E13" s="91">
        <f t="shared" si="3"/>
        <v>0.63157894736842102</v>
      </c>
      <c r="F13" s="91">
        <f t="shared" si="3"/>
        <v>0.54838709677419351</v>
      </c>
      <c r="G13" s="91">
        <f t="shared" si="3"/>
        <v>0.45323741007194246</v>
      </c>
      <c r="H13" s="91">
        <f t="shared" si="3"/>
        <v>0.61764705882352944</v>
      </c>
      <c r="I13" s="91">
        <f t="shared" si="3"/>
        <v>0.54545454545454541</v>
      </c>
      <c r="J13" s="91">
        <f t="shared" si="3"/>
        <v>0.74399999999999999</v>
      </c>
      <c r="K13" s="91">
        <f>K12/K7*100%</f>
        <v>0.46835443037974683</v>
      </c>
      <c r="L13" s="91">
        <f t="shared" ref="L13:P13" si="4">L12/L7*100%</f>
        <v>0.5</v>
      </c>
      <c r="M13" s="91">
        <f t="shared" si="4"/>
        <v>0.21014492753623187</v>
      </c>
      <c r="N13" s="91">
        <f t="shared" si="4"/>
        <v>1.0365853658536586</v>
      </c>
      <c r="O13" s="92">
        <f t="shared" si="4"/>
        <v>0.89010989010989006</v>
      </c>
      <c r="P13" s="79">
        <f t="shared" si="4"/>
        <v>0.7092696629213483</v>
      </c>
    </row>
    <row r="14" spans="1:16" ht="33.75" thickBot="1">
      <c r="A14" s="266" t="s">
        <v>24</v>
      </c>
      <c r="B14" s="22" t="s">
        <v>46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2" t="s">
        <v>26</v>
      </c>
      <c r="P14" s="69" t="s">
        <v>26</v>
      </c>
    </row>
    <row r="15" spans="1:16" ht="11.25" customHeight="1">
      <c r="A15" s="541" t="s">
        <v>27</v>
      </c>
      <c r="B15" s="260" t="s">
        <v>17</v>
      </c>
      <c r="C15" s="77">
        <f>'1 квартал 2014'!C17+'2 квартал 2014г.'!C17+'3квартал 2014'!C17</f>
        <v>86</v>
      </c>
      <c r="D15" s="557" t="s">
        <v>26</v>
      </c>
      <c r="E15" s="557" t="s">
        <v>26</v>
      </c>
      <c r="F15" s="557" t="s">
        <v>26</v>
      </c>
      <c r="G15" s="378">
        <f>'1 квартал 2014'!G17+'2 квартал 2014г.'!G17+'3квартал 2014'!G17</f>
        <v>4</v>
      </c>
      <c r="H15" s="378">
        <f>'1 квартал 2014'!H17+'2 квартал 2014г.'!H17+'3квартал 2014'!H17</f>
        <v>5</v>
      </c>
      <c r="I15" s="557" t="s">
        <v>26</v>
      </c>
      <c r="J15" s="378">
        <f>'1 квартал 2014'!J17+'2 квартал 2014г.'!J17+'3квартал 2014'!J17</f>
        <v>5</v>
      </c>
      <c r="K15" s="378">
        <f>'1 квартал 2014'!K17+'2 квартал 2014г.'!K17+'3квартал 2014'!K17</f>
        <v>1</v>
      </c>
      <c r="L15" s="557" t="s">
        <v>26</v>
      </c>
      <c r="M15" s="557" t="s">
        <v>26</v>
      </c>
      <c r="N15" s="557" t="s">
        <v>26</v>
      </c>
      <c r="O15" s="553" t="s">
        <v>26</v>
      </c>
      <c r="P15" s="70">
        <f>SUM(C15:O15)</f>
        <v>101</v>
      </c>
    </row>
    <row r="16" spans="1:16" ht="10.5" customHeight="1" thickBot="1">
      <c r="A16" s="542"/>
      <c r="B16" s="262" t="s">
        <v>28</v>
      </c>
      <c r="C16" s="76">
        <f>C15/C8*100%</f>
        <v>8.2139446036294167E-2</v>
      </c>
      <c r="D16" s="558"/>
      <c r="E16" s="558"/>
      <c r="F16" s="558"/>
      <c r="G16" s="76">
        <f t="shared" ref="G16:H16" si="5">G15/G8*100%</f>
        <v>2.9411764705882353E-2</v>
      </c>
      <c r="H16" s="76">
        <f t="shared" si="5"/>
        <v>0.1388888888888889</v>
      </c>
      <c r="I16" s="558"/>
      <c r="J16" s="76">
        <f t="shared" ref="J16:K16" si="6">J15/J8*100%</f>
        <v>3.968253968253968E-2</v>
      </c>
      <c r="K16" s="76">
        <f t="shared" si="6"/>
        <v>0.16666666666666666</v>
      </c>
      <c r="L16" s="558"/>
      <c r="M16" s="558"/>
      <c r="N16" s="558"/>
      <c r="O16" s="554"/>
      <c r="P16" s="80">
        <f>P15/P8*100%</f>
        <v>4.8371647509578543E-2</v>
      </c>
    </row>
    <row r="17" spans="1:16" ht="24" customHeight="1" thickBot="1">
      <c r="A17" s="266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2" t="s">
        <v>26</v>
      </c>
      <c r="P17" s="69" t="s">
        <v>26</v>
      </c>
    </row>
    <row r="18" spans="1:16" ht="17.25" thickBot="1">
      <c r="A18" s="266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2" t="s">
        <v>26</v>
      </c>
      <c r="P18" s="69" t="s">
        <v>26</v>
      </c>
    </row>
    <row r="19" spans="1:16" ht="11.25" customHeight="1">
      <c r="A19" s="541" t="s">
        <v>33</v>
      </c>
      <c r="B19" s="463" t="s">
        <v>47</v>
      </c>
      <c r="C19" s="543"/>
      <c r="D19" s="557"/>
      <c r="E19" s="557"/>
      <c r="F19" s="557"/>
      <c r="G19" s="557"/>
      <c r="H19" s="597"/>
      <c r="I19" s="557"/>
      <c r="J19" s="557"/>
      <c r="K19" s="557"/>
      <c r="L19" s="557"/>
      <c r="M19" s="557"/>
      <c r="N19" s="557"/>
      <c r="O19" s="553"/>
      <c r="P19" s="603"/>
    </row>
    <row r="20" spans="1:16" ht="9" customHeight="1" thickBot="1">
      <c r="A20" s="542"/>
      <c r="B20" s="464"/>
      <c r="C20" s="572"/>
      <c r="D20" s="558"/>
      <c r="E20" s="558"/>
      <c r="F20" s="558"/>
      <c r="G20" s="558"/>
      <c r="H20" s="598"/>
      <c r="I20" s="558"/>
      <c r="J20" s="558"/>
      <c r="K20" s="558"/>
      <c r="L20" s="558"/>
      <c r="M20" s="558"/>
      <c r="N20" s="558"/>
      <c r="O20" s="554"/>
      <c r="P20" s="604"/>
    </row>
    <row r="21" spans="1:16" ht="11.25" customHeight="1">
      <c r="A21" s="541" t="s">
        <v>34</v>
      </c>
      <c r="B21" s="260" t="s">
        <v>17</v>
      </c>
      <c r="C21" s="77">
        <f>'1 квартал 2014'!C23+'2 квартал 2014г.'!C23+'3квартал 2014'!C23</f>
        <v>183</v>
      </c>
      <c r="D21" s="378">
        <f>'1 квартал 2014'!D23+'2 квартал 2014г.'!D23+'3квартал 2014'!D23</f>
        <v>82</v>
      </c>
      <c r="E21" s="378">
        <f>'1 квартал 2014'!E23+'2 квартал 2014г.'!E23+'3квартал 2014'!E23</f>
        <v>7</v>
      </c>
      <c r="F21" s="378">
        <f>'1 квартал 2014'!F23+'2 квартал 2014г.'!F23+'3квартал 2014'!F23</f>
        <v>16</v>
      </c>
      <c r="G21" s="378">
        <f>'1 квартал 2014'!G23+'2 квартал 2014г.'!G23+'3квартал 2014'!G23</f>
        <v>61</v>
      </c>
      <c r="H21" s="378">
        <f>'1 квартал 2014'!H23+'2 квартал 2014г.'!H23+'3квартал 2014'!H23</f>
        <v>22</v>
      </c>
      <c r="I21" s="378">
        <f>'1 квартал 2014'!I23+'2 квартал 2014г.'!I23+'3квартал 2014'!I23</f>
        <v>8</v>
      </c>
      <c r="J21" s="378">
        <f>'1 квартал 2014'!J23+'2 квартал 2014г.'!J23+'3квартал 2014'!J23</f>
        <v>67</v>
      </c>
      <c r="K21" s="378">
        <f>'1 квартал 2014'!K23+'2 квартал 2014г.'!K23+'3квартал 2014'!K23</f>
        <v>10</v>
      </c>
      <c r="L21" s="378">
        <f>'1 квартал 2014'!L23+'2 квартал 2014г.'!L23+'3квартал 2014'!L23</f>
        <v>8</v>
      </c>
      <c r="M21" s="378">
        <f>'1 квартал 2014'!M23+'2 квартал 2014г.'!M23+'3квартал 2014'!M23</f>
        <v>39</v>
      </c>
      <c r="N21" s="378">
        <f>'1 квартал 2014'!N23+'2 квартал 2014г.'!N23+'3квартал 2014'!N23</f>
        <v>6</v>
      </c>
      <c r="O21" s="376">
        <f>'1 квартал 2014'!O23+'2 квартал 2014г.'!O23+'3квартал 2014'!O23</f>
        <v>5</v>
      </c>
      <c r="P21" s="70">
        <f>SUM(C21:O21)</f>
        <v>514</v>
      </c>
    </row>
    <row r="22" spans="1:16" ht="10.5" customHeight="1" thickBot="1">
      <c r="A22" s="542"/>
      <c r="B22" s="262" t="s">
        <v>28</v>
      </c>
      <c r="C22" s="91">
        <f t="shared" ref="C22:J22" si="7">C21/C7*100%</f>
        <v>0.18208955223880596</v>
      </c>
      <c r="D22" s="91">
        <f t="shared" si="7"/>
        <v>0.24332344213649851</v>
      </c>
      <c r="E22" s="91">
        <f t="shared" si="7"/>
        <v>0.36842105263157893</v>
      </c>
      <c r="F22" s="91">
        <f t="shared" si="7"/>
        <v>0.5161290322580645</v>
      </c>
      <c r="G22" s="91">
        <f t="shared" si="7"/>
        <v>0.43884892086330934</v>
      </c>
      <c r="H22" s="91">
        <f t="shared" si="7"/>
        <v>0.6470588235294118</v>
      </c>
      <c r="I22" s="91">
        <f t="shared" si="7"/>
        <v>0.36363636363636365</v>
      </c>
      <c r="J22" s="91">
        <f t="shared" si="7"/>
        <v>0.53600000000000003</v>
      </c>
      <c r="K22" s="91">
        <f>K21/K7*100%</f>
        <v>0.12658227848101267</v>
      </c>
      <c r="L22" s="91">
        <f t="shared" ref="L22:P22" si="8">L21/L7*100%</f>
        <v>0.23529411764705882</v>
      </c>
      <c r="M22" s="91">
        <f t="shared" si="8"/>
        <v>0.28260869565217389</v>
      </c>
      <c r="N22" s="91">
        <f t="shared" si="8"/>
        <v>7.3170731707317069E-2</v>
      </c>
      <c r="O22" s="92">
        <f t="shared" si="8"/>
        <v>5.4945054945054944E-2</v>
      </c>
      <c r="P22" s="80">
        <f t="shared" si="8"/>
        <v>0.24063670411985019</v>
      </c>
    </row>
    <row r="23" spans="1:16" ht="11.25" customHeight="1">
      <c r="A23" s="541" t="s">
        <v>35</v>
      </c>
      <c r="B23" s="260" t="s">
        <v>17</v>
      </c>
      <c r="C23" s="77">
        <f>'1 квартал 2014'!C25+'2 квартал 2014г.'!C25+'3квартал 2014'!C25</f>
        <v>822</v>
      </c>
      <c r="D23" s="378">
        <f>'1 квартал 2014'!D25+'2 квартал 2014г.'!D25+'3квартал 2014'!D25</f>
        <v>255</v>
      </c>
      <c r="E23" s="378">
        <f>'1 квартал 2014'!E25+'2 квартал 2014г.'!E25+'3квартал 2014'!E25</f>
        <v>13</v>
      </c>
      <c r="F23" s="378">
        <f>'1 квартал 2014'!F25+'2 квартал 2014г.'!F25+'3квартал 2014'!F25</f>
        <v>14</v>
      </c>
      <c r="G23" s="378">
        <f>'1 квартал 2014'!G25+'2 квартал 2014г.'!G25+'3квартал 2014'!G25</f>
        <v>78</v>
      </c>
      <c r="H23" s="378">
        <f>'1 квартал 2014'!H25+'2 квартал 2014г.'!H25+'3квартал 2014'!H25</f>
        <v>12</v>
      </c>
      <c r="I23" s="378">
        <f>'1 квартал 2014'!I25+'2 квартал 2014г.'!I25+'3квартал 2014'!I25</f>
        <v>14</v>
      </c>
      <c r="J23" s="378">
        <f>'1 квартал 2014'!J25+'2 квартал 2014г.'!J25+'3квартал 2014'!J25</f>
        <v>58</v>
      </c>
      <c r="K23" s="378">
        <f>'1 квартал 2014'!K25+'2 квартал 2014г.'!K25+'3квартал 2014'!K25</f>
        <v>67</v>
      </c>
      <c r="L23" s="378">
        <f>'1 квартал 2014'!L25+'2 квартал 2014г.'!L25+'3квартал 2014'!L25</f>
        <v>26</v>
      </c>
      <c r="M23" s="378">
        <f>'1 квартал 2014'!M25+'2 квартал 2014г.'!M25+'3квартал 2014'!M25</f>
        <v>99</v>
      </c>
      <c r="N23" s="378">
        <f>'1 квартал 2014'!N25+'2 квартал 2014г.'!N25+'3квартал 2014'!N25</f>
        <v>75</v>
      </c>
      <c r="O23" s="376">
        <f>'1 квартал 2014'!O25+'2 квартал 2014г.'!O25+'3квартал 2014'!O25</f>
        <v>84</v>
      </c>
      <c r="P23" s="70">
        <f>SUM(C23:O23)</f>
        <v>1617</v>
      </c>
    </row>
    <row r="24" spans="1:16" ht="11.25" customHeight="1" thickBot="1">
      <c r="A24" s="542"/>
      <c r="B24" s="262" t="s">
        <v>28</v>
      </c>
      <c r="C24" s="78">
        <f t="shared" ref="C24:N24" si="9">C23/C7*100%</f>
        <v>0.81791044776119404</v>
      </c>
      <c r="D24" s="92">
        <f t="shared" si="9"/>
        <v>0.75667655786350152</v>
      </c>
      <c r="E24" s="92">
        <f t="shared" si="9"/>
        <v>0.68421052631578949</v>
      </c>
      <c r="F24" s="92">
        <f t="shared" si="9"/>
        <v>0.45161290322580644</v>
      </c>
      <c r="G24" s="92">
        <f t="shared" si="9"/>
        <v>0.5611510791366906</v>
      </c>
      <c r="H24" s="92">
        <f t="shared" si="9"/>
        <v>0.35294117647058826</v>
      </c>
      <c r="I24" s="92">
        <f t="shared" si="9"/>
        <v>0.63636363636363635</v>
      </c>
      <c r="J24" s="92">
        <f t="shared" si="9"/>
        <v>0.46400000000000002</v>
      </c>
      <c r="K24" s="92">
        <f t="shared" si="9"/>
        <v>0.84810126582278478</v>
      </c>
      <c r="L24" s="92">
        <f t="shared" si="9"/>
        <v>0.76470588235294112</v>
      </c>
      <c r="M24" s="92">
        <f t="shared" si="9"/>
        <v>0.71739130434782605</v>
      </c>
      <c r="N24" s="92">
        <f t="shared" si="9"/>
        <v>0.91463414634146345</v>
      </c>
      <c r="O24" s="92">
        <f>O23/O7*100%</f>
        <v>0.92307692307692313</v>
      </c>
      <c r="P24" s="80">
        <f>P23/P7*100%</f>
        <v>0.7570224719101124</v>
      </c>
    </row>
    <row r="25" spans="1:16" ht="9.75" customHeight="1">
      <c r="A25" s="541" t="s">
        <v>36</v>
      </c>
      <c r="B25" s="258" t="s">
        <v>17</v>
      </c>
      <c r="C25" s="543" t="s">
        <v>26</v>
      </c>
      <c r="D25" s="557" t="s">
        <v>26</v>
      </c>
      <c r="E25" s="557" t="s">
        <v>26</v>
      </c>
      <c r="F25" s="376">
        <f>'1 квартал 2014'!F27+'2 квартал 2014г.'!F27+'3квартал 2014'!F27</f>
        <v>1</v>
      </c>
      <c r="G25" s="557" t="s">
        <v>26</v>
      </c>
      <c r="H25" s="557" t="s">
        <v>26</v>
      </c>
      <c r="I25" s="557" t="s">
        <v>26</v>
      </c>
      <c r="J25" s="557" t="s">
        <v>26</v>
      </c>
      <c r="K25" s="376">
        <f>'1 квартал 2014'!K27+'2 квартал 2014г.'!K27+'3квартал 2014'!K27</f>
        <v>2</v>
      </c>
      <c r="L25" s="557" t="s">
        <v>26</v>
      </c>
      <c r="M25" s="557" t="s">
        <v>26</v>
      </c>
      <c r="N25" s="376">
        <f>'1 квартал 2014'!N27+'2 квартал 2014г.'!N27+'3квартал 2014'!N27</f>
        <v>1</v>
      </c>
      <c r="O25" s="376">
        <f>'1 квартал 2014'!O27+'2 квартал 2014г.'!O27+'3квартал 2014'!O27</f>
        <v>2</v>
      </c>
      <c r="P25" s="70">
        <f>SUM(C25:O25)</f>
        <v>6</v>
      </c>
    </row>
    <row r="26" spans="1:16" ht="12" customHeight="1" thickBot="1">
      <c r="A26" s="542"/>
      <c r="B26" s="259" t="s">
        <v>28</v>
      </c>
      <c r="C26" s="544"/>
      <c r="D26" s="596"/>
      <c r="E26" s="596"/>
      <c r="F26" s="245">
        <f t="shared" ref="F26" si="10">F25/F7*100%</f>
        <v>3.2258064516129031E-2</v>
      </c>
      <c r="G26" s="596"/>
      <c r="H26" s="596"/>
      <c r="I26" s="596"/>
      <c r="J26" s="596"/>
      <c r="K26" s="245">
        <f t="shared" ref="K26" si="11">K25/K7*100%</f>
        <v>2.5316455696202531E-2</v>
      </c>
      <c r="L26" s="596"/>
      <c r="M26" s="596"/>
      <c r="N26" s="244">
        <f t="shared" ref="N26:P26" si="12">N25/N7*100%</f>
        <v>1.2195121951219513E-2</v>
      </c>
      <c r="O26" s="245">
        <f t="shared" si="12"/>
        <v>2.197802197802198E-2</v>
      </c>
      <c r="P26" s="80">
        <f t="shared" si="12"/>
        <v>2.8089887640449437E-3</v>
      </c>
    </row>
    <row r="27" spans="1:16" ht="12" customHeight="1" thickBot="1">
      <c r="A27" s="266" t="s">
        <v>37</v>
      </c>
      <c r="B27" s="22" t="s">
        <v>17</v>
      </c>
      <c r="C27" s="68">
        <f>'1 квартал 2014'!C29+'2 квартал 2014г.'!C29+'3квартал 2014'!C29</f>
        <v>191</v>
      </c>
      <c r="D27" s="82">
        <v>19</v>
      </c>
      <c r="E27" s="82">
        <v>6</v>
      </c>
      <c r="F27" s="82">
        <v>0</v>
      </c>
      <c r="G27" s="82">
        <v>10</v>
      </c>
      <c r="H27" s="82">
        <v>2</v>
      </c>
      <c r="I27" s="82">
        <v>0</v>
      </c>
      <c r="J27" s="82">
        <v>8</v>
      </c>
      <c r="K27" s="82">
        <v>8</v>
      </c>
      <c r="L27" s="82">
        <v>5</v>
      </c>
      <c r="M27" s="82">
        <v>3</v>
      </c>
      <c r="N27" s="82">
        <v>5</v>
      </c>
      <c r="O27" s="242">
        <v>4</v>
      </c>
      <c r="P27" s="69">
        <f>SUM(C27:O27)</f>
        <v>261</v>
      </c>
    </row>
    <row r="28" spans="1:16" ht="27" customHeight="1" thickBot="1">
      <c r="A28" s="266" t="s">
        <v>38</v>
      </c>
      <c r="B28" s="22" t="s">
        <v>17</v>
      </c>
      <c r="C28" s="68">
        <f>'1 квартал 2014'!C30+'2 квартал 2014г.'!C30+'3квартал 2014'!C30</f>
        <v>847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f>'1 квартал 2014'!K30+'2 квартал 2014г.'!K30+'3квартал 2014'!K30</f>
        <v>87</v>
      </c>
      <c r="L28" s="82">
        <v>0</v>
      </c>
      <c r="M28" s="82">
        <v>0</v>
      </c>
      <c r="N28" s="82">
        <f>'1 квартал 2014'!N30+'2 квартал 2014г.'!N30+'3квартал 2014'!N30</f>
        <v>44</v>
      </c>
      <c r="O28" s="242">
        <v>0</v>
      </c>
      <c r="P28" s="69">
        <f>SUM(C28:O28)</f>
        <v>978</v>
      </c>
    </row>
    <row r="29" spans="1:16" ht="33.75" thickBot="1">
      <c r="A29" s="265" t="s">
        <v>39</v>
      </c>
      <c r="B29" s="258" t="s">
        <v>17</v>
      </c>
      <c r="C29" s="379">
        <f>'1 квартал 2014'!C31+'2 квартал 2014г.'!C31+'3квартал 2014'!C31</f>
        <v>145</v>
      </c>
      <c r="D29" s="378">
        <f>'1 квартал 2014'!D31+'2 квартал 2014г.'!D31+'3квартал 2014'!D31</f>
        <v>107</v>
      </c>
      <c r="E29" s="378">
        <f>'1 квартал 2014'!E31+'2 квартал 2014г.'!E31+'3квартал 2014'!E31</f>
        <v>89</v>
      </c>
      <c r="F29" s="378">
        <f>'1 квартал 2014'!F31+'2 квартал 2014г.'!F31+'3квартал 2014'!F31</f>
        <v>66</v>
      </c>
      <c r="G29" s="378">
        <f>'1 квартал 2014'!G31+'2 квартал 2014г.'!G31+'3квартал 2014'!G31</f>
        <v>45</v>
      </c>
      <c r="H29" s="378">
        <f>'1 квартал 2014'!H31+'2 квартал 2014г.'!H31+'3квартал 2014'!H31</f>
        <v>188</v>
      </c>
      <c r="I29" s="378">
        <f>'1 квартал 2014'!I31+'2 квартал 2014г.'!I31+'3квартал 2014'!I31</f>
        <v>73</v>
      </c>
      <c r="J29" s="378">
        <f>'1 квартал 2014'!J31+'2 квартал 2014г.'!J31+'3квартал 2014'!J31</f>
        <v>33</v>
      </c>
      <c r="K29" s="378">
        <f>'1 квартал 2014'!K31+'2 квартал 2014г.'!K31+'3квартал 2014'!K31</f>
        <v>16</v>
      </c>
      <c r="L29" s="378">
        <f>'1 квартал 2014'!L31+'2 квартал 2014г.'!L31+'3квартал 2014'!L31</f>
        <v>82</v>
      </c>
      <c r="M29" s="378">
        <f>'1 квартал 2014'!M31+'2 квартал 2014г.'!M31+'3квартал 2014'!M31</f>
        <v>486</v>
      </c>
      <c r="N29" s="378">
        <f>'1 квартал 2014'!N31+'2 квартал 2014г.'!N31+'3квартал 2014'!N31</f>
        <v>69</v>
      </c>
      <c r="O29" s="376">
        <f>'1 квартал 2014'!O31+'2 квартал 2014г.'!O31+'3квартал 2014'!O31</f>
        <v>44</v>
      </c>
      <c r="P29" s="69">
        <f>SUM(C29:O29)</f>
        <v>1443</v>
      </c>
    </row>
    <row r="30" spans="1:16" ht="10.5" customHeight="1" thickBot="1">
      <c r="A30" s="114" t="s">
        <v>40</v>
      </c>
      <c r="B30" s="81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242"/>
      <c r="P30" s="69"/>
    </row>
    <row r="31" spans="1:16" ht="25.5" thickBot="1">
      <c r="A31" s="266" t="s">
        <v>41</v>
      </c>
      <c r="B31" s="22" t="s">
        <v>17</v>
      </c>
      <c r="C31" s="93">
        <f>'1 квартал 2014'!C33+'2 квартал 2014г.'!C33+'3квартал 2014'!C33</f>
        <v>46</v>
      </c>
      <c r="D31" s="375">
        <f>'1 квартал 2014'!D33+'2 квартал 2014г.'!D33+'3квартал 2014'!D33</f>
        <v>107</v>
      </c>
      <c r="E31" s="375">
        <f>'1 квартал 2014'!E33+'2 квартал 2014г.'!E33+'3квартал 2014'!E33</f>
        <v>89</v>
      </c>
      <c r="F31" s="375">
        <f>'1 квартал 2014'!F33+'2 квартал 2014г.'!F33+'3квартал 2014'!F33</f>
        <v>40</v>
      </c>
      <c r="G31" s="375">
        <f>'1 квартал 2014'!G33+'2 квартал 2014г.'!G33+'3квартал 2014'!G33</f>
        <v>42</v>
      </c>
      <c r="H31" s="375">
        <f>'1 квартал 2014'!H33+'2 квартал 2014г.'!H33+'3квартал 2014'!H33</f>
        <v>127</v>
      </c>
      <c r="I31" s="375">
        <f>'1 квартал 2014'!I33+'2 квартал 2014г.'!I33+'3квартал 2014'!I33</f>
        <v>67</v>
      </c>
      <c r="J31" s="375">
        <f>'1 квартал 2014'!J33+'2 квартал 2014г.'!J33+'3квартал 2014'!J33</f>
        <v>33</v>
      </c>
      <c r="K31" s="375">
        <f>'1 квартал 2014'!K33+'2 квартал 2014г.'!K33+'3квартал 2014'!K33</f>
        <v>16</v>
      </c>
      <c r="L31" s="375">
        <f>'1 квартал 2014'!L33+'2 квартал 2014г.'!L33+'3квартал 2014'!L33</f>
        <v>60</v>
      </c>
      <c r="M31" s="375">
        <f>'1 квартал 2014'!M33+'2 квартал 2014г.'!M33+'3квартал 2014'!M33</f>
        <v>220</v>
      </c>
      <c r="N31" s="375">
        <f>'1 квартал 2014'!N33+'2 квартал 2014г.'!N33+'3квартал 2014'!N33</f>
        <v>69</v>
      </c>
      <c r="O31" s="249">
        <f>'1 квартал 2014'!O33+'2 квартал 2014г.'!O33+'3квартал 2014'!O33</f>
        <v>44</v>
      </c>
      <c r="P31" s="69">
        <f>SUM(C31:O31)</f>
        <v>960</v>
      </c>
    </row>
    <row r="32" spans="1:16" ht="24.75" customHeight="1" thickBot="1">
      <c r="A32" s="266" t="s">
        <v>42</v>
      </c>
      <c r="B32" s="22" t="s">
        <v>17</v>
      </c>
      <c r="C32" s="68">
        <f>'1 квартал 2014'!C34+'2 квартал 2014г.'!C34+'3квартал 2014'!C34</f>
        <v>144</v>
      </c>
      <c r="D32" s="82">
        <f>'1 квартал 2014'!D34+'2 квартал 2014г.'!D34+'3квартал 2014'!D34</f>
        <v>21</v>
      </c>
      <c r="E32" s="82">
        <v>0</v>
      </c>
      <c r="F32" s="82">
        <f>'1 квартал 2014'!F34+'2 квартал 2014г.'!F34+'3квартал 2014'!F34</f>
        <v>3</v>
      </c>
      <c r="G32" s="82">
        <f>'1 квартал 2014'!G34+'2 квартал 2014г.'!G34+'3квартал 2014'!G34</f>
        <v>14</v>
      </c>
      <c r="H32" s="82">
        <v>0</v>
      </c>
      <c r="I32" s="82">
        <v>0</v>
      </c>
      <c r="J32" s="82">
        <v>0</v>
      </c>
      <c r="K32" s="82">
        <f>'1 квартал 2014'!K34+'2 квартал 2014г.'!K34+'3квартал 2014'!K34</f>
        <v>3</v>
      </c>
      <c r="L32" s="82">
        <v>0</v>
      </c>
      <c r="M32" s="82">
        <v>0</v>
      </c>
      <c r="N32" s="82">
        <f>'1 квартал 2014'!N34+'2 квартал 2014г.'!N34+'3квартал 2014'!N34</f>
        <v>13</v>
      </c>
      <c r="O32" s="242">
        <f>'1 квартал 2014'!O34+'2 квартал 2014г.'!O34+'3квартал 2014'!O34</f>
        <v>7</v>
      </c>
      <c r="P32" s="69">
        <f>SUM(C32:O32)</f>
        <v>205</v>
      </c>
    </row>
  </sheetData>
  <mergeCells count="58"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  <mergeCell ref="N19:N20"/>
    <mergeCell ref="O19:O20"/>
    <mergeCell ref="P19:P20"/>
    <mergeCell ref="A21:A22"/>
    <mergeCell ref="K19:K20"/>
    <mergeCell ref="L19:L20"/>
    <mergeCell ref="A23:A24"/>
    <mergeCell ref="G19:G20"/>
    <mergeCell ref="H19:H20"/>
    <mergeCell ref="I19:I20"/>
    <mergeCell ref="J19:J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19685039370078741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A25" zoomScale="150" zoomScaleNormal="150" workbookViewId="0">
      <selection activeCell="C9" sqref="C9"/>
    </sheetView>
  </sheetViews>
  <sheetFormatPr defaultRowHeight="15"/>
  <cols>
    <col min="2" max="2" width="2.7109375" customWidth="1"/>
  </cols>
  <sheetData>
    <row r="1" spans="1:16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15.75">
      <c r="A2" s="452" t="s">
        <v>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</row>
    <row r="3" spans="1:16" ht="16.5" thickBot="1">
      <c r="A3" s="452" t="s">
        <v>76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>
      <c r="A4" s="453"/>
      <c r="B4" s="457"/>
      <c r="C4" s="582" t="s">
        <v>49</v>
      </c>
      <c r="D4" s="584" t="s">
        <v>3</v>
      </c>
      <c r="E4" s="578" t="s">
        <v>4</v>
      </c>
      <c r="F4" s="586" t="s">
        <v>5</v>
      </c>
      <c r="G4" s="588" t="s">
        <v>6</v>
      </c>
      <c r="H4" s="576" t="s">
        <v>7</v>
      </c>
      <c r="I4" s="578" t="s">
        <v>8</v>
      </c>
      <c r="J4" s="580" t="s">
        <v>9</v>
      </c>
      <c r="K4" s="586" t="s">
        <v>10</v>
      </c>
      <c r="L4" s="592" t="s">
        <v>11</v>
      </c>
      <c r="M4" s="594" t="s">
        <v>12</v>
      </c>
      <c r="N4" s="590" t="s">
        <v>13</v>
      </c>
      <c r="O4" s="586" t="s">
        <v>14</v>
      </c>
      <c r="P4" s="450" t="s">
        <v>15</v>
      </c>
    </row>
    <row r="5" spans="1:16" ht="15.75" thickBot="1">
      <c r="A5" s="454"/>
      <c r="B5" s="458"/>
      <c r="C5" s="583"/>
      <c r="D5" s="585"/>
      <c r="E5" s="579"/>
      <c r="F5" s="587"/>
      <c r="G5" s="589"/>
      <c r="H5" s="577"/>
      <c r="I5" s="579"/>
      <c r="J5" s="581"/>
      <c r="K5" s="587"/>
      <c r="L5" s="593"/>
      <c r="M5" s="595"/>
      <c r="N5" s="591"/>
      <c r="O5" s="587"/>
      <c r="P5" s="451"/>
    </row>
    <row r="6" spans="1:16" ht="42.75" thickBot="1">
      <c r="A6" s="284" t="s">
        <v>77</v>
      </c>
      <c r="B6" s="75" t="s">
        <v>17</v>
      </c>
      <c r="C6" s="68">
        <v>347</v>
      </c>
      <c r="D6" s="297">
        <v>104</v>
      </c>
      <c r="E6" s="67">
        <v>6</v>
      </c>
      <c r="F6" s="82">
        <v>9</v>
      </c>
      <c r="G6" s="312">
        <v>32</v>
      </c>
      <c r="H6" s="367">
        <v>10</v>
      </c>
      <c r="I6" s="67">
        <v>7</v>
      </c>
      <c r="J6" s="307">
        <v>35</v>
      </c>
      <c r="K6" s="82">
        <v>24</v>
      </c>
      <c r="L6" s="331">
        <v>7</v>
      </c>
      <c r="M6" s="344">
        <v>36</v>
      </c>
      <c r="N6" s="354">
        <v>31</v>
      </c>
      <c r="O6" s="82">
        <v>14</v>
      </c>
      <c r="P6" s="25">
        <f>SUM(C6:O6)</f>
        <v>662</v>
      </c>
    </row>
    <row r="7" spans="1:16" ht="31.5">
      <c r="A7" s="285" t="s">
        <v>78</v>
      </c>
      <c r="B7" s="73" t="s">
        <v>17</v>
      </c>
      <c r="C7" s="246">
        <f t="shared" ref="C7:O7" si="0">C6-C29</f>
        <v>279</v>
      </c>
      <c r="D7" s="322">
        <f t="shared" si="0"/>
        <v>90</v>
      </c>
      <c r="E7" s="286">
        <f t="shared" si="0"/>
        <v>5</v>
      </c>
      <c r="F7" s="246">
        <f t="shared" si="0"/>
        <v>9</v>
      </c>
      <c r="G7" s="313">
        <f t="shared" si="0"/>
        <v>18</v>
      </c>
      <c r="H7" s="370">
        <f t="shared" si="0"/>
        <v>7</v>
      </c>
      <c r="I7" s="286">
        <f t="shared" si="0"/>
        <v>3</v>
      </c>
      <c r="J7" s="310">
        <f t="shared" si="0"/>
        <v>30</v>
      </c>
      <c r="K7" s="246">
        <f t="shared" si="0"/>
        <v>20</v>
      </c>
      <c r="L7" s="333">
        <f t="shared" si="0"/>
        <v>7</v>
      </c>
      <c r="M7" s="346">
        <f t="shared" si="0"/>
        <v>35</v>
      </c>
      <c r="N7" s="358">
        <f t="shared" si="0"/>
        <v>30</v>
      </c>
      <c r="O7" s="246">
        <f t="shared" si="0"/>
        <v>11</v>
      </c>
      <c r="P7" s="287">
        <f t="shared" ref="P7:P10" si="1">SUM(C7:O7)</f>
        <v>544</v>
      </c>
    </row>
    <row r="8" spans="1:16" ht="42.75" thickBot="1">
      <c r="A8" s="285" t="s">
        <v>79</v>
      </c>
      <c r="B8" s="73" t="s">
        <v>17</v>
      </c>
      <c r="C8" s="246">
        <v>29</v>
      </c>
      <c r="D8" s="322">
        <v>26</v>
      </c>
      <c r="E8" s="286">
        <v>0</v>
      </c>
      <c r="F8" s="246">
        <v>0</v>
      </c>
      <c r="G8" s="313">
        <v>13</v>
      </c>
      <c r="H8" s="370">
        <v>3</v>
      </c>
      <c r="I8" s="286">
        <v>1</v>
      </c>
      <c r="J8" s="310">
        <v>7</v>
      </c>
      <c r="K8" s="246">
        <v>0</v>
      </c>
      <c r="L8" s="333">
        <v>0</v>
      </c>
      <c r="M8" s="346">
        <v>4</v>
      </c>
      <c r="N8" s="358">
        <v>4</v>
      </c>
      <c r="O8" s="246">
        <v>8</v>
      </c>
      <c r="P8" s="287">
        <f>SUM(C8:O8)</f>
        <v>95</v>
      </c>
    </row>
    <row r="9" spans="1:16" ht="53.25" thickBot="1">
      <c r="A9" s="288" t="s">
        <v>48</v>
      </c>
      <c r="B9" s="75" t="s">
        <v>17</v>
      </c>
      <c r="C9" s="83">
        <f>C7+C8</f>
        <v>308</v>
      </c>
      <c r="D9" s="323">
        <f t="shared" ref="D9:P9" si="2">D7+D8</f>
        <v>116</v>
      </c>
      <c r="E9" s="289">
        <f t="shared" si="2"/>
        <v>5</v>
      </c>
      <c r="F9" s="84">
        <f t="shared" si="2"/>
        <v>9</v>
      </c>
      <c r="G9" s="314">
        <f t="shared" si="2"/>
        <v>31</v>
      </c>
      <c r="H9" s="371">
        <f t="shared" si="2"/>
        <v>10</v>
      </c>
      <c r="I9" s="289">
        <f t="shared" si="2"/>
        <v>4</v>
      </c>
      <c r="J9" s="311">
        <f>J7+J8</f>
        <v>37</v>
      </c>
      <c r="K9" s="84">
        <f t="shared" si="2"/>
        <v>20</v>
      </c>
      <c r="L9" s="334">
        <f t="shared" si="2"/>
        <v>7</v>
      </c>
      <c r="M9" s="347">
        <f t="shared" si="2"/>
        <v>39</v>
      </c>
      <c r="N9" s="359">
        <f t="shared" si="2"/>
        <v>34</v>
      </c>
      <c r="O9" s="247">
        <f t="shared" si="2"/>
        <v>19</v>
      </c>
      <c r="P9" s="36">
        <f t="shared" si="2"/>
        <v>639</v>
      </c>
    </row>
    <row r="10" spans="1:16" ht="22.5">
      <c r="A10" s="290" t="s">
        <v>19</v>
      </c>
      <c r="B10" s="261" t="s">
        <v>17</v>
      </c>
      <c r="C10" s="85">
        <v>347</v>
      </c>
      <c r="D10" s="292">
        <v>104</v>
      </c>
      <c r="E10" s="276">
        <v>6</v>
      </c>
      <c r="F10" s="86">
        <v>1</v>
      </c>
      <c r="G10" s="315">
        <v>32</v>
      </c>
      <c r="H10" s="361">
        <v>10</v>
      </c>
      <c r="I10" s="276">
        <v>7</v>
      </c>
      <c r="J10" s="301">
        <v>35</v>
      </c>
      <c r="K10" s="86">
        <v>1</v>
      </c>
      <c r="L10" s="326">
        <v>7</v>
      </c>
      <c r="M10" s="338">
        <v>36</v>
      </c>
      <c r="N10" s="349">
        <v>31</v>
      </c>
      <c r="O10" s="248">
        <v>14</v>
      </c>
      <c r="P10" s="47">
        <f t="shared" si="1"/>
        <v>631</v>
      </c>
    </row>
    <row r="11" spans="1:16" ht="15.75" thickBot="1">
      <c r="A11" s="288"/>
      <c r="B11" s="262" t="s">
        <v>28</v>
      </c>
      <c r="C11" s="87">
        <f>C10/C6*100%</f>
        <v>1</v>
      </c>
      <c r="D11" s="293">
        <f t="shared" ref="D11:P11" si="3">D10/D6*100%</f>
        <v>1</v>
      </c>
      <c r="E11" s="277">
        <f t="shared" si="3"/>
        <v>1</v>
      </c>
      <c r="F11" s="88">
        <f t="shared" si="3"/>
        <v>0.1111111111111111</v>
      </c>
      <c r="G11" s="316">
        <f t="shared" si="3"/>
        <v>1</v>
      </c>
      <c r="H11" s="362">
        <f t="shared" si="3"/>
        <v>1</v>
      </c>
      <c r="I11" s="277">
        <f t="shared" si="3"/>
        <v>1</v>
      </c>
      <c r="J11" s="302">
        <f t="shared" si="3"/>
        <v>1</v>
      </c>
      <c r="K11" s="88">
        <f t="shared" si="3"/>
        <v>4.1666666666666664E-2</v>
      </c>
      <c r="L11" s="327">
        <f t="shared" si="3"/>
        <v>1</v>
      </c>
      <c r="M11" s="339">
        <f t="shared" si="3"/>
        <v>1</v>
      </c>
      <c r="N11" s="350">
        <f t="shared" si="3"/>
        <v>1</v>
      </c>
      <c r="O11" s="241">
        <f t="shared" si="3"/>
        <v>1</v>
      </c>
      <c r="P11" s="37">
        <f t="shared" si="3"/>
        <v>0.95317220543806647</v>
      </c>
    </row>
    <row r="12" spans="1:16" ht="22.5">
      <c r="A12" s="605" t="s">
        <v>20</v>
      </c>
      <c r="B12" s="44" t="s">
        <v>17</v>
      </c>
      <c r="C12" s="268">
        <v>203</v>
      </c>
      <c r="D12" s="294">
        <v>68</v>
      </c>
      <c r="E12" s="278">
        <v>2</v>
      </c>
      <c r="F12" s="89"/>
      <c r="G12" s="317">
        <v>13</v>
      </c>
      <c r="H12" s="363"/>
      <c r="I12" s="299"/>
      <c r="J12" s="303">
        <v>11</v>
      </c>
      <c r="K12" s="264">
        <v>1</v>
      </c>
      <c r="L12" s="335"/>
      <c r="M12" s="340">
        <v>16</v>
      </c>
      <c r="N12" s="351">
        <v>14</v>
      </c>
      <c r="O12" s="267">
        <v>0</v>
      </c>
      <c r="P12" s="257">
        <f>SUM(C12:O12)</f>
        <v>328</v>
      </c>
    </row>
    <row r="13" spans="1:16" ht="15.75" thickBot="1">
      <c r="A13" s="606"/>
      <c r="B13" s="259" t="s">
        <v>28</v>
      </c>
      <c r="C13" s="90">
        <f>C12/C12*100%</f>
        <v>1</v>
      </c>
      <c r="D13" s="295">
        <f t="shared" ref="D13:P13" si="4">D12/D12*100%</f>
        <v>1</v>
      </c>
      <c r="E13" s="279">
        <f t="shared" si="4"/>
        <v>1</v>
      </c>
      <c r="F13" s="90"/>
      <c r="G13" s="318">
        <f t="shared" si="4"/>
        <v>1</v>
      </c>
      <c r="H13" s="364"/>
      <c r="I13" s="279"/>
      <c r="J13" s="304">
        <f t="shared" si="4"/>
        <v>1</v>
      </c>
      <c r="K13" s="90">
        <f t="shared" si="4"/>
        <v>1</v>
      </c>
      <c r="L13" s="328"/>
      <c r="M13" s="341">
        <f t="shared" si="4"/>
        <v>1</v>
      </c>
      <c r="N13" s="352">
        <f t="shared" si="4"/>
        <v>1</v>
      </c>
      <c r="O13" s="90"/>
      <c r="P13" s="90">
        <f t="shared" si="4"/>
        <v>1</v>
      </c>
    </row>
    <row r="14" spans="1:16" ht="23.25" thickBot="1">
      <c r="A14" s="607" t="s">
        <v>22</v>
      </c>
      <c r="B14" s="260" t="s">
        <v>17</v>
      </c>
      <c r="C14" s="77">
        <v>239</v>
      </c>
      <c r="D14" s="294">
        <v>106</v>
      </c>
      <c r="E14" s="280">
        <v>4</v>
      </c>
      <c r="F14" s="264">
        <v>4</v>
      </c>
      <c r="G14" s="317">
        <v>12</v>
      </c>
      <c r="H14" s="365">
        <v>5</v>
      </c>
      <c r="I14" s="282">
        <v>2</v>
      </c>
      <c r="J14" s="305">
        <v>25</v>
      </c>
      <c r="K14" s="264">
        <v>10</v>
      </c>
      <c r="L14" s="329">
        <v>3</v>
      </c>
      <c r="M14" s="342">
        <v>9</v>
      </c>
      <c r="N14" s="351">
        <v>34</v>
      </c>
      <c r="O14" s="267">
        <v>14</v>
      </c>
      <c r="P14" s="69">
        <f>SUM(C14:O14)</f>
        <v>467</v>
      </c>
    </row>
    <row r="15" spans="1:16" ht="15.75" thickBot="1">
      <c r="A15" s="608"/>
      <c r="B15" s="262" t="s">
        <v>28</v>
      </c>
      <c r="C15" s="76">
        <f t="shared" ref="C15:J15" si="5">C14/C9*100%</f>
        <v>0.77597402597402598</v>
      </c>
      <c r="D15" s="296">
        <f t="shared" si="5"/>
        <v>0.91379310344827591</v>
      </c>
      <c r="E15" s="281">
        <f t="shared" si="5"/>
        <v>0.8</v>
      </c>
      <c r="F15" s="91">
        <f t="shared" si="5"/>
        <v>0.44444444444444442</v>
      </c>
      <c r="G15" s="319">
        <f t="shared" si="5"/>
        <v>0.38709677419354838</v>
      </c>
      <c r="H15" s="366">
        <f t="shared" si="5"/>
        <v>0.5</v>
      </c>
      <c r="I15" s="281">
        <f t="shared" si="5"/>
        <v>0.5</v>
      </c>
      <c r="J15" s="306">
        <f t="shared" si="5"/>
        <v>0.67567567567567566</v>
      </c>
      <c r="K15" s="91">
        <f>K14/K9*100%</f>
        <v>0.5</v>
      </c>
      <c r="L15" s="330">
        <f t="shared" ref="L15:P15" si="6">L14/L9*100%</f>
        <v>0.42857142857142855</v>
      </c>
      <c r="M15" s="343">
        <f t="shared" si="6"/>
        <v>0.23076923076923078</v>
      </c>
      <c r="N15" s="353">
        <f t="shared" si="6"/>
        <v>1</v>
      </c>
      <c r="O15" s="92">
        <f t="shared" si="6"/>
        <v>0.73684210526315785</v>
      </c>
      <c r="P15" s="79">
        <f t="shared" si="6"/>
        <v>0.73082942097026604</v>
      </c>
    </row>
    <row r="16" spans="1:16" ht="45.75" thickBot="1">
      <c r="A16" s="288" t="s">
        <v>24</v>
      </c>
      <c r="B16" s="22" t="s">
        <v>46</v>
      </c>
      <c r="C16" s="68" t="s">
        <v>26</v>
      </c>
      <c r="D16" s="297" t="s">
        <v>26</v>
      </c>
      <c r="E16" s="67" t="s">
        <v>26</v>
      </c>
      <c r="F16" s="82" t="s">
        <v>26</v>
      </c>
      <c r="G16" s="312" t="s">
        <v>26</v>
      </c>
      <c r="H16" s="367" t="s">
        <v>26</v>
      </c>
      <c r="I16" s="67" t="s">
        <v>26</v>
      </c>
      <c r="J16" s="307" t="s">
        <v>26</v>
      </c>
      <c r="K16" s="82" t="s">
        <v>26</v>
      </c>
      <c r="L16" s="331" t="s">
        <v>26</v>
      </c>
      <c r="M16" s="344" t="s">
        <v>26</v>
      </c>
      <c r="N16" s="354" t="s">
        <v>26</v>
      </c>
      <c r="O16" s="242" t="s">
        <v>26</v>
      </c>
      <c r="P16" s="69" t="s">
        <v>26</v>
      </c>
    </row>
    <row r="17" spans="1:16" ht="22.5">
      <c r="A17" s="607" t="s">
        <v>27</v>
      </c>
      <c r="B17" s="260" t="s">
        <v>17</v>
      </c>
      <c r="C17" s="77">
        <v>5</v>
      </c>
      <c r="D17" s="545" t="s">
        <v>26</v>
      </c>
      <c r="E17" s="547" t="s">
        <v>26</v>
      </c>
      <c r="F17" s="557" t="s">
        <v>26</v>
      </c>
      <c r="G17" s="317">
        <v>1</v>
      </c>
      <c r="H17" s="365">
        <v>0</v>
      </c>
      <c r="I17" s="547" t="s">
        <v>26</v>
      </c>
      <c r="J17" s="305">
        <v>0</v>
      </c>
      <c r="K17" s="264">
        <v>1</v>
      </c>
      <c r="L17" s="559" t="s">
        <v>26</v>
      </c>
      <c r="M17" s="565" t="s">
        <v>26</v>
      </c>
      <c r="N17" s="551" t="s">
        <v>26</v>
      </c>
      <c r="O17" s="553" t="s">
        <v>26</v>
      </c>
      <c r="P17" s="70">
        <f>SUM(C17:O17)</f>
        <v>7</v>
      </c>
    </row>
    <row r="18" spans="1:16" ht="15.75" thickBot="1">
      <c r="A18" s="608"/>
      <c r="B18" s="262" t="s">
        <v>28</v>
      </c>
      <c r="C18" s="76">
        <f>C17/C10*100%</f>
        <v>1.4409221902017291E-2</v>
      </c>
      <c r="D18" s="573"/>
      <c r="E18" s="570"/>
      <c r="F18" s="558"/>
      <c r="G18" s="324">
        <f t="shared" ref="G18:H18" si="7">G17/G10*100%</f>
        <v>3.125E-2</v>
      </c>
      <c r="H18" s="368">
        <f t="shared" si="7"/>
        <v>0</v>
      </c>
      <c r="I18" s="570"/>
      <c r="J18" s="308">
        <f t="shared" ref="J18:K18" si="8">J17/J10*100%</f>
        <v>0</v>
      </c>
      <c r="K18" s="76">
        <f t="shared" si="8"/>
        <v>1</v>
      </c>
      <c r="L18" s="560"/>
      <c r="M18" s="571"/>
      <c r="N18" s="552"/>
      <c r="O18" s="554"/>
      <c r="P18" s="80">
        <f>P17/P10*100%</f>
        <v>1.1093502377179081E-2</v>
      </c>
    </row>
    <row r="19" spans="1:16" ht="17.25" customHeight="1" thickBot="1">
      <c r="A19" s="288" t="s">
        <v>29</v>
      </c>
      <c r="B19" s="22" t="s">
        <v>17</v>
      </c>
      <c r="C19" s="68" t="s">
        <v>26</v>
      </c>
      <c r="D19" s="297" t="s">
        <v>26</v>
      </c>
      <c r="E19" s="67" t="s">
        <v>26</v>
      </c>
      <c r="F19" s="82" t="s">
        <v>26</v>
      </c>
      <c r="G19" s="312" t="s">
        <v>26</v>
      </c>
      <c r="H19" s="367" t="s">
        <v>26</v>
      </c>
      <c r="I19" s="67" t="s">
        <v>26</v>
      </c>
      <c r="J19" s="307" t="s">
        <v>26</v>
      </c>
      <c r="K19" s="82" t="s">
        <v>26</v>
      </c>
      <c r="L19" s="331" t="s">
        <v>26</v>
      </c>
      <c r="M19" s="344" t="s">
        <v>26</v>
      </c>
      <c r="N19" s="354" t="s">
        <v>26</v>
      </c>
      <c r="O19" s="242" t="s">
        <v>26</v>
      </c>
      <c r="P19" s="36" t="s">
        <v>26</v>
      </c>
    </row>
    <row r="20" spans="1:16" ht="23.25" thickBot="1">
      <c r="A20" s="288" t="s">
        <v>31</v>
      </c>
      <c r="B20" s="22" t="s">
        <v>44</v>
      </c>
      <c r="C20" s="68" t="s">
        <v>26</v>
      </c>
      <c r="D20" s="297" t="s">
        <v>26</v>
      </c>
      <c r="E20" s="67" t="s">
        <v>26</v>
      </c>
      <c r="F20" s="82" t="s">
        <v>26</v>
      </c>
      <c r="G20" s="312" t="s">
        <v>26</v>
      </c>
      <c r="H20" s="367" t="s">
        <v>26</v>
      </c>
      <c r="I20" s="67" t="s">
        <v>26</v>
      </c>
      <c r="J20" s="307" t="s">
        <v>26</v>
      </c>
      <c r="K20" s="82" t="s">
        <v>26</v>
      </c>
      <c r="L20" s="331" t="s">
        <v>26</v>
      </c>
      <c r="M20" s="344" t="s">
        <v>26</v>
      </c>
      <c r="N20" s="354" t="s">
        <v>26</v>
      </c>
      <c r="O20" s="242" t="s">
        <v>26</v>
      </c>
      <c r="P20" s="36" t="s">
        <v>26</v>
      </c>
    </row>
    <row r="21" spans="1:16">
      <c r="A21" s="607" t="s">
        <v>33</v>
      </c>
      <c r="B21" s="463" t="s">
        <v>47</v>
      </c>
      <c r="C21" s="543"/>
      <c r="D21" s="545"/>
      <c r="E21" s="547"/>
      <c r="F21" s="557"/>
      <c r="G21" s="549"/>
      <c r="H21" s="568"/>
      <c r="I21" s="547"/>
      <c r="J21" s="555"/>
      <c r="K21" s="557"/>
      <c r="L21" s="559"/>
      <c r="M21" s="565"/>
      <c r="N21" s="551"/>
      <c r="O21" s="553"/>
      <c r="P21" s="469"/>
    </row>
    <row r="22" spans="1:16" ht="15.75" thickBot="1">
      <c r="A22" s="608"/>
      <c r="B22" s="464"/>
      <c r="C22" s="572"/>
      <c r="D22" s="573"/>
      <c r="E22" s="570"/>
      <c r="F22" s="558"/>
      <c r="G22" s="567"/>
      <c r="H22" s="569"/>
      <c r="I22" s="570"/>
      <c r="J22" s="556"/>
      <c r="K22" s="558"/>
      <c r="L22" s="560"/>
      <c r="M22" s="571"/>
      <c r="N22" s="552"/>
      <c r="O22" s="554"/>
      <c r="P22" s="470"/>
    </row>
    <row r="23" spans="1:16" ht="22.5">
      <c r="A23" s="607" t="s">
        <v>34</v>
      </c>
      <c r="B23" s="260" t="s">
        <v>17</v>
      </c>
      <c r="C23" s="77">
        <v>56</v>
      </c>
      <c r="D23" s="294">
        <v>37</v>
      </c>
      <c r="E23" s="280">
        <v>3</v>
      </c>
      <c r="F23" s="264">
        <v>6</v>
      </c>
      <c r="G23" s="317">
        <v>11</v>
      </c>
      <c r="H23" s="365">
        <v>7</v>
      </c>
      <c r="I23" s="282">
        <v>1</v>
      </c>
      <c r="J23" s="305">
        <v>21</v>
      </c>
      <c r="K23" s="264">
        <v>4</v>
      </c>
      <c r="L23" s="329">
        <v>2</v>
      </c>
      <c r="M23" s="342">
        <v>0</v>
      </c>
      <c r="N23" s="351">
        <v>0</v>
      </c>
      <c r="O23" s="267">
        <v>0</v>
      </c>
      <c r="P23" s="257">
        <f>SUM(C23:O23)</f>
        <v>148</v>
      </c>
    </row>
    <row r="24" spans="1:16" ht="15.75" thickBot="1">
      <c r="A24" s="608"/>
      <c r="B24" s="262" t="s">
        <v>28</v>
      </c>
      <c r="C24" s="91">
        <f t="shared" ref="C24:J24" si="9">C23/C9*100%</f>
        <v>0.18181818181818182</v>
      </c>
      <c r="D24" s="296">
        <f t="shared" si="9"/>
        <v>0.31896551724137934</v>
      </c>
      <c r="E24" s="281">
        <f t="shared" si="9"/>
        <v>0.6</v>
      </c>
      <c r="F24" s="91">
        <f t="shared" si="9"/>
        <v>0.66666666666666663</v>
      </c>
      <c r="G24" s="319">
        <f t="shared" si="9"/>
        <v>0.35483870967741937</v>
      </c>
      <c r="H24" s="366">
        <f t="shared" si="9"/>
        <v>0.7</v>
      </c>
      <c r="I24" s="281">
        <f t="shared" si="9"/>
        <v>0.25</v>
      </c>
      <c r="J24" s="306">
        <f t="shared" si="9"/>
        <v>0.56756756756756754</v>
      </c>
      <c r="K24" s="91">
        <f>K23/K9*100%</f>
        <v>0.2</v>
      </c>
      <c r="L24" s="330">
        <f t="shared" ref="L24:P24" si="10">L23/L9*100%</f>
        <v>0.2857142857142857</v>
      </c>
      <c r="M24" s="343">
        <f t="shared" si="10"/>
        <v>0</v>
      </c>
      <c r="N24" s="353">
        <f t="shared" si="10"/>
        <v>0</v>
      </c>
      <c r="O24" s="92">
        <f t="shared" si="10"/>
        <v>0</v>
      </c>
      <c r="P24" s="80">
        <f t="shared" si="10"/>
        <v>0.23161189358372458</v>
      </c>
    </row>
    <row r="25" spans="1:16" ht="22.5">
      <c r="A25" s="607" t="s">
        <v>35</v>
      </c>
      <c r="B25" s="260" t="s">
        <v>17</v>
      </c>
      <c r="C25" s="77">
        <v>252</v>
      </c>
      <c r="D25" s="294">
        <v>79</v>
      </c>
      <c r="E25" s="280">
        <v>2</v>
      </c>
      <c r="F25" s="264">
        <v>3</v>
      </c>
      <c r="G25" s="317">
        <v>20</v>
      </c>
      <c r="H25" s="365">
        <v>3</v>
      </c>
      <c r="I25" s="282">
        <v>3</v>
      </c>
      <c r="J25" s="305">
        <v>16</v>
      </c>
      <c r="K25" s="264">
        <v>16</v>
      </c>
      <c r="L25" s="329">
        <v>5</v>
      </c>
      <c r="M25" s="342">
        <v>39</v>
      </c>
      <c r="N25" s="351">
        <v>33</v>
      </c>
      <c r="O25" s="267">
        <v>18</v>
      </c>
      <c r="P25" s="257">
        <f>SUM(C25:O25)</f>
        <v>489</v>
      </c>
    </row>
    <row r="26" spans="1:16" ht="15.75" thickBot="1">
      <c r="A26" s="608"/>
      <c r="B26" s="262" t="s">
        <v>28</v>
      </c>
      <c r="C26" s="78">
        <f t="shared" ref="C26:N26" si="11">C25/C9*100%</f>
        <v>0.81818181818181823</v>
      </c>
      <c r="D26" s="298">
        <f t="shared" si="11"/>
        <v>0.68103448275862066</v>
      </c>
      <c r="E26" s="283">
        <f t="shared" si="11"/>
        <v>0.4</v>
      </c>
      <c r="F26" s="92">
        <f t="shared" si="11"/>
        <v>0.33333333333333331</v>
      </c>
      <c r="G26" s="320">
        <f t="shared" si="11"/>
        <v>0.64516129032258063</v>
      </c>
      <c r="H26" s="369">
        <f t="shared" si="11"/>
        <v>0.3</v>
      </c>
      <c r="I26" s="283">
        <f t="shared" si="11"/>
        <v>0.75</v>
      </c>
      <c r="J26" s="309">
        <f t="shared" si="11"/>
        <v>0.43243243243243246</v>
      </c>
      <c r="K26" s="92">
        <f t="shared" si="11"/>
        <v>0.8</v>
      </c>
      <c r="L26" s="332">
        <f t="shared" si="11"/>
        <v>0.7142857142857143</v>
      </c>
      <c r="M26" s="345">
        <f t="shared" si="11"/>
        <v>1</v>
      </c>
      <c r="N26" s="355">
        <f t="shared" si="11"/>
        <v>0.97058823529411764</v>
      </c>
      <c r="O26" s="92">
        <f>O25/O9*100%</f>
        <v>0.94736842105263153</v>
      </c>
      <c r="P26" s="80">
        <f>P25/P9*100%</f>
        <v>0.76525821596244137</v>
      </c>
    </row>
    <row r="27" spans="1:16" ht="22.5">
      <c r="A27" s="607" t="s">
        <v>36</v>
      </c>
      <c r="B27" s="258" t="s">
        <v>17</v>
      </c>
      <c r="C27" s="543" t="s">
        <v>26</v>
      </c>
      <c r="D27" s="545" t="s">
        <v>26</v>
      </c>
      <c r="E27" s="547" t="s">
        <v>26</v>
      </c>
      <c r="F27" s="356">
        <v>0</v>
      </c>
      <c r="G27" s="549" t="s">
        <v>26</v>
      </c>
      <c r="H27" s="561" t="s">
        <v>26</v>
      </c>
      <c r="I27" s="547" t="s">
        <v>26</v>
      </c>
      <c r="J27" s="555" t="s">
        <v>26</v>
      </c>
      <c r="K27" s="356">
        <v>0</v>
      </c>
      <c r="L27" s="559" t="s">
        <v>26</v>
      </c>
      <c r="M27" s="565" t="s">
        <v>26</v>
      </c>
      <c r="N27" s="356">
        <v>1</v>
      </c>
      <c r="O27" s="267">
        <v>1</v>
      </c>
      <c r="P27" s="257">
        <f>SUM(C27:O27)</f>
        <v>2</v>
      </c>
    </row>
    <row r="28" spans="1:16" ht="15.75" thickBot="1">
      <c r="A28" s="608"/>
      <c r="B28" s="259" t="s">
        <v>28</v>
      </c>
      <c r="C28" s="544"/>
      <c r="D28" s="546"/>
      <c r="E28" s="548"/>
      <c r="F28" s="357">
        <f t="shared" ref="F28" si="12">F27/F9*100%</f>
        <v>0</v>
      </c>
      <c r="G28" s="550"/>
      <c r="H28" s="562"/>
      <c r="I28" s="548"/>
      <c r="J28" s="563"/>
      <c r="K28" s="357">
        <f t="shared" ref="K28" si="13">K27/K9*100%</f>
        <v>0</v>
      </c>
      <c r="L28" s="564"/>
      <c r="M28" s="566"/>
      <c r="N28" s="357">
        <f t="shared" ref="N28:P28" si="14">N27/N9*100%</f>
        <v>2.9411764705882353E-2</v>
      </c>
      <c r="O28" s="245">
        <f t="shared" si="14"/>
        <v>5.2631578947368418E-2</v>
      </c>
      <c r="P28" s="39">
        <f t="shared" si="14"/>
        <v>3.1298904538341159E-3</v>
      </c>
    </row>
    <row r="29" spans="1:16" ht="23.25" thickBot="1">
      <c r="A29" s="288" t="s">
        <v>37</v>
      </c>
      <c r="B29" s="22" t="s">
        <v>17</v>
      </c>
      <c r="C29" s="68">
        <v>68</v>
      </c>
      <c r="D29" s="297">
        <v>14</v>
      </c>
      <c r="E29" s="67">
        <v>1</v>
      </c>
      <c r="F29" s="82">
        <v>0</v>
      </c>
      <c r="G29" s="312">
        <v>14</v>
      </c>
      <c r="H29" s="367">
        <v>3</v>
      </c>
      <c r="I29" s="67">
        <v>4</v>
      </c>
      <c r="J29" s="307">
        <v>5</v>
      </c>
      <c r="K29" s="82">
        <v>4</v>
      </c>
      <c r="L29" s="331">
        <v>0</v>
      </c>
      <c r="M29" s="344">
        <v>1</v>
      </c>
      <c r="N29" s="354">
        <v>1</v>
      </c>
      <c r="O29" s="242">
        <v>3</v>
      </c>
      <c r="P29" s="36">
        <f>SUM(C29:O29)</f>
        <v>118</v>
      </c>
    </row>
    <row r="30" spans="1:16" ht="42.75" thickBot="1">
      <c r="A30" s="288" t="s">
        <v>38</v>
      </c>
      <c r="B30" s="22" t="s">
        <v>17</v>
      </c>
      <c r="C30" s="68">
        <v>171</v>
      </c>
      <c r="D30" s="297">
        <v>0</v>
      </c>
      <c r="E30" s="67">
        <v>0</v>
      </c>
      <c r="F30" s="82">
        <v>0</v>
      </c>
      <c r="G30" s="312">
        <v>0</v>
      </c>
      <c r="H30" s="367">
        <v>0</v>
      </c>
      <c r="I30" s="67">
        <v>0</v>
      </c>
      <c r="J30" s="307">
        <v>0</v>
      </c>
      <c r="K30" s="82">
        <v>24</v>
      </c>
      <c r="L30" s="331">
        <v>0</v>
      </c>
      <c r="M30" s="344">
        <v>0</v>
      </c>
      <c r="N30" s="354">
        <v>12</v>
      </c>
      <c r="O30" s="242">
        <v>0</v>
      </c>
      <c r="P30" s="36">
        <f>SUM(C30:O30)</f>
        <v>207</v>
      </c>
    </row>
    <row r="31" spans="1:16" ht="63.75" thickBot="1">
      <c r="A31" s="290" t="s">
        <v>39</v>
      </c>
      <c r="B31" s="258" t="s">
        <v>17</v>
      </c>
      <c r="C31" s="268">
        <v>53</v>
      </c>
      <c r="D31" s="294">
        <v>30</v>
      </c>
      <c r="E31" s="280">
        <v>56</v>
      </c>
      <c r="F31" s="264">
        <v>22</v>
      </c>
      <c r="G31" s="317">
        <v>25</v>
      </c>
      <c r="H31" s="365">
        <v>57</v>
      </c>
      <c r="I31" s="282">
        <v>23</v>
      </c>
      <c r="J31" s="305">
        <v>11</v>
      </c>
      <c r="K31" s="264">
        <v>6</v>
      </c>
      <c r="L31" s="329">
        <v>28</v>
      </c>
      <c r="M31" s="342">
        <v>175</v>
      </c>
      <c r="N31" s="351">
        <v>27</v>
      </c>
      <c r="O31" s="267">
        <v>12</v>
      </c>
      <c r="P31" s="36">
        <v>801</v>
      </c>
    </row>
    <row r="32" spans="1:16" ht="15.75" thickBot="1">
      <c r="A32" s="284" t="s">
        <v>40</v>
      </c>
      <c r="B32" s="81"/>
      <c r="C32" s="68"/>
      <c r="D32" s="297"/>
      <c r="E32" s="67"/>
      <c r="F32" s="82"/>
      <c r="G32" s="312"/>
      <c r="H32" s="367"/>
      <c r="I32" s="67"/>
      <c r="J32" s="307"/>
      <c r="K32" s="82"/>
      <c r="L32" s="331"/>
      <c r="M32" s="344"/>
      <c r="N32" s="354"/>
      <c r="O32" s="242"/>
      <c r="P32" s="36"/>
    </row>
    <row r="33" spans="1:16" ht="42.75" thickBot="1">
      <c r="A33" s="288" t="s">
        <v>41</v>
      </c>
      <c r="B33" s="22" t="s">
        <v>17</v>
      </c>
      <c r="C33" s="93">
        <v>7</v>
      </c>
      <c r="D33" s="291">
        <v>30</v>
      </c>
      <c r="E33" s="275">
        <v>56</v>
      </c>
      <c r="F33" s="269">
        <v>12</v>
      </c>
      <c r="G33" s="321">
        <v>24</v>
      </c>
      <c r="H33" s="360">
        <v>40</v>
      </c>
      <c r="I33" s="275">
        <v>21</v>
      </c>
      <c r="J33" s="300">
        <v>11</v>
      </c>
      <c r="K33" s="269">
        <v>6</v>
      </c>
      <c r="L33" s="325">
        <v>20</v>
      </c>
      <c r="M33" s="337">
        <v>83</v>
      </c>
      <c r="N33" s="348">
        <v>27</v>
      </c>
      <c r="O33" s="249">
        <v>12</v>
      </c>
      <c r="P33" s="36">
        <f>SUM(C33:O33)</f>
        <v>349</v>
      </c>
    </row>
    <row r="34" spans="1:16" ht="53.25" thickBot="1">
      <c r="A34" s="288" t="s">
        <v>42</v>
      </c>
      <c r="B34" s="22" t="s">
        <v>17</v>
      </c>
      <c r="C34" s="68">
        <v>135</v>
      </c>
      <c r="D34" s="297">
        <v>6</v>
      </c>
      <c r="E34" s="67">
        <v>0</v>
      </c>
      <c r="F34" s="82">
        <v>1</v>
      </c>
      <c r="G34" s="312">
        <v>6</v>
      </c>
      <c r="H34" s="367">
        <v>0</v>
      </c>
      <c r="I34" s="67">
        <v>0</v>
      </c>
      <c r="J34" s="307">
        <v>0</v>
      </c>
      <c r="K34" s="82">
        <v>0</v>
      </c>
      <c r="L34" s="331">
        <v>0</v>
      </c>
      <c r="M34" s="344">
        <v>0</v>
      </c>
      <c r="N34" s="354">
        <v>4</v>
      </c>
      <c r="O34" s="242">
        <v>4</v>
      </c>
      <c r="P34" s="36">
        <f>SUM(C34:O34)</f>
        <v>156</v>
      </c>
    </row>
  </sheetData>
  <mergeCells count="58"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  <mergeCell ref="N21:N22"/>
    <mergeCell ref="O21:O22"/>
    <mergeCell ref="P21:P22"/>
    <mergeCell ref="A23:A24"/>
    <mergeCell ref="K21:K22"/>
    <mergeCell ref="L21:L22"/>
    <mergeCell ref="A25:A26"/>
    <mergeCell ref="G21:G22"/>
    <mergeCell ref="H21:H22"/>
    <mergeCell ref="I21:I22"/>
    <mergeCell ref="J21:J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2"/>
  <sheetViews>
    <sheetView tabSelected="1" zoomScale="136" zoomScaleNormal="136" workbookViewId="0">
      <selection activeCell="H43" sqref="H43"/>
    </sheetView>
  </sheetViews>
  <sheetFormatPr defaultRowHeight="15"/>
  <cols>
    <col min="1" max="1" width="4" customWidth="1"/>
    <col min="2" max="2" width="21.140625" customWidth="1"/>
    <col min="3" max="3" width="5.42578125" customWidth="1"/>
    <col min="4" max="4" width="6.7109375" style="393" hidden="1" customWidth="1"/>
    <col min="5" max="5" width="7.42578125" style="393" hidden="1" customWidth="1"/>
    <col min="6" max="6" width="6.7109375" style="393" hidden="1" customWidth="1"/>
    <col min="7" max="7" width="7.42578125" customWidth="1"/>
    <col min="8" max="8" width="7.7109375" customWidth="1"/>
    <col min="9" max="9" width="9.5703125" customWidth="1"/>
    <col min="10" max="10" width="7.7109375" customWidth="1"/>
    <col min="11" max="11" width="8" customWidth="1"/>
    <col min="12" max="12" width="7.5703125" customWidth="1"/>
  </cols>
  <sheetData>
    <row r="1" spans="1:29" ht="15.7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29" ht="30.75" customHeight="1">
      <c r="A2" s="628" t="s">
        <v>101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29" ht="15.75" customHeight="1">
      <c r="A3" s="629" t="s">
        <v>104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</row>
    <row r="4" spans="1:29" s="393" customFormat="1" ht="15.75" customHeight="1" thickBot="1">
      <c r="A4" s="397"/>
      <c r="B4" s="397"/>
      <c r="C4" s="397"/>
      <c r="D4" s="417"/>
      <c r="E4" s="417"/>
      <c r="F4" s="417"/>
      <c r="G4" s="397"/>
      <c r="H4" s="397"/>
      <c r="I4" s="397"/>
      <c r="J4" s="397"/>
      <c r="K4" s="397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</row>
    <row r="5" spans="1:29" ht="15" customHeight="1">
      <c r="A5" s="630" t="s">
        <v>57</v>
      </c>
      <c r="B5" s="613"/>
      <c r="C5" s="601"/>
      <c r="D5" s="418" t="s">
        <v>98</v>
      </c>
      <c r="E5" s="418" t="s">
        <v>99</v>
      </c>
      <c r="F5" s="418" t="s">
        <v>100</v>
      </c>
      <c r="G5" s="609" t="s">
        <v>50</v>
      </c>
      <c r="H5" s="609" t="s">
        <v>51</v>
      </c>
      <c r="I5" s="609" t="s">
        <v>52</v>
      </c>
      <c r="J5" s="609" t="s">
        <v>53</v>
      </c>
      <c r="K5" s="609" t="s">
        <v>54</v>
      </c>
      <c r="L5" s="609" t="s">
        <v>91</v>
      </c>
      <c r="M5" s="622" t="s">
        <v>92</v>
      </c>
      <c r="N5" s="41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</row>
    <row r="6" spans="1:29" ht="6.75" customHeight="1" thickBot="1">
      <c r="A6" s="631"/>
      <c r="B6" s="614"/>
      <c r="C6" s="615"/>
      <c r="D6" s="416"/>
      <c r="E6" s="416"/>
      <c r="F6" s="416"/>
      <c r="G6" s="610"/>
      <c r="H6" s="610"/>
      <c r="I6" s="610"/>
      <c r="J6" s="610"/>
      <c r="K6" s="610"/>
      <c r="L6" s="610"/>
      <c r="M6" s="623"/>
      <c r="N6" s="414"/>
      <c r="O6" s="74"/>
      <c r="P6" s="74"/>
      <c r="Q6" s="74"/>
      <c r="R6" s="74"/>
      <c r="S6" s="74"/>
      <c r="T6" s="74"/>
      <c r="U6" s="74"/>
      <c r="V6" s="74"/>
      <c r="W6" s="74"/>
    </row>
    <row r="7" spans="1:29" s="393" customFormat="1" ht="9.75" hidden="1" customHeight="1" thickBot="1">
      <c r="A7" s="398"/>
      <c r="B7" s="399" t="s">
        <v>94</v>
      </c>
      <c r="C7" s="401"/>
      <c r="D7" s="401"/>
      <c r="E7" s="401"/>
      <c r="F7" s="401"/>
      <c r="G7" s="402">
        <v>34</v>
      </c>
      <c r="H7" s="402">
        <f>G25</f>
        <v>70</v>
      </c>
      <c r="I7" s="412">
        <f>H25</f>
        <v>33</v>
      </c>
      <c r="J7" s="412">
        <f>H25</f>
        <v>33</v>
      </c>
      <c r="K7" s="412">
        <f>J25</f>
        <v>58</v>
      </c>
      <c r="L7" s="412">
        <f>J25</f>
        <v>58</v>
      </c>
      <c r="M7" s="413">
        <f>L25</f>
        <v>18</v>
      </c>
      <c r="N7" s="414"/>
      <c r="O7" s="74"/>
      <c r="P7" s="74"/>
      <c r="Q7" s="74"/>
      <c r="R7" s="74"/>
      <c r="S7" s="74"/>
      <c r="T7" s="74"/>
      <c r="U7" s="74"/>
      <c r="V7" s="74"/>
      <c r="W7" s="74"/>
    </row>
    <row r="8" spans="1:29" ht="21.75" thickBot="1">
      <c r="A8" s="407" t="s">
        <v>58</v>
      </c>
      <c r="B8" s="97" t="s">
        <v>55</v>
      </c>
      <c r="C8" s="400" t="s">
        <v>17</v>
      </c>
      <c r="D8" s="32">
        <v>46</v>
      </c>
      <c r="E8" s="24">
        <v>68</v>
      </c>
      <c r="F8" s="24">
        <v>95</v>
      </c>
      <c r="G8" s="419">
        <f>SUM(D8:F8)</f>
        <v>209</v>
      </c>
      <c r="H8" s="421">
        <v>251</v>
      </c>
      <c r="I8" s="428">
        <f>G8+H8</f>
        <v>460</v>
      </c>
      <c r="J8" s="436">
        <v>320</v>
      </c>
      <c r="K8" s="435">
        <f>G8+H8+J8</f>
        <v>780</v>
      </c>
      <c r="L8" s="436">
        <v>227</v>
      </c>
      <c r="M8" s="443">
        <f>I8+J8+L8</f>
        <v>1007</v>
      </c>
      <c r="N8" s="414"/>
      <c r="O8" s="74"/>
      <c r="P8" s="74"/>
      <c r="Q8" s="74"/>
      <c r="R8" s="74"/>
      <c r="S8" s="74"/>
      <c r="T8" s="74"/>
      <c r="U8" s="74"/>
      <c r="V8" s="74"/>
      <c r="W8" s="74"/>
    </row>
    <row r="9" spans="1:29" ht="15" customHeight="1">
      <c r="A9" s="408"/>
      <c r="B9" s="618" t="s">
        <v>103</v>
      </c>
      <c r="C9" s="26" t="s">
        <v>17</v>
      </c>
      <c r="D9" s="26">
        <v>24</v>
      </c>
      <c r="E9" s="26">
        <v>43</v>
      </c>
      <c r="F9" s="26">
        <v>54</v>
      </c>
      <c r="G9" s="276">
        <f>SUM(D9:F9)</f>
        <v>121</v>
      </c>
      <c r="H9" s="86">
        <v>106</v>
      </c>
      <c r="I9" s="429">
        <v>172</v>
      </c>
      <c r="J9" s="426">
        <v>81</v>
      </c>
      <c r="K9" s="434">
        <v>297</v>
      </c>
      <c r="L9" s="426">
        <v>73</v>
      </c>
      <c r="M9" s="434">
        <f>I9+J9+L9</f>
        <v>326</v>
      </c>
    </row>
    <row r="10" spans="1:29" ht="15.75" thickBot="1">
      <c r="A10" s="409"/>
      <c r="B10" s="619"/>
      <c r="C10" s="251" t="s">
        <v>28</v>
      </c>
      <c r="D10" s="415"/>
      <c r="E10" s="415"/>
      <c r="F10" s="415"/>
      <c r="G10" s="395">
        <f>G9/G8*100</f>
        <v>57.894736842105267</v>
      </c>
      <c r="H10" s="395">
        <f>H9/H8*100</f>
        <v>42.231075697211153</v>
      </c>
      <c r="I10" s="430">
        <f>I9/I8*100</f>
        <v>37.391304347826086</v>
      </c>
      <c r="J10" s="395">
        <f>J9/J8*100</f>
        <v>25.3125</v>
      </c>
      <c r="K10" s="430">
        <f t="shared" ref="K10:M10" si="0">K9/K8*100</f>
        <v>38.076923076923073</v>
      </c>
      <c r="L10" s="395">
        <v>0</v>
      </c>
      <c r="M10" s="430">
        <f t="shared" si="0"/>
        <v>32.373386295928505</v>
      </c>
    </row>
    <row r="11" spans="1:29">
      <c r="A11" s="410" t="s">
        <v>59</v>
      </c>
      <c r="B11" s="255" t="s">
        <v>19</v>
      </c>
      <c r="C11" s="26" t="s">
        <v>17</v>
      </c>
      <c r="D11" s="26">
        <v>38</v>
      </c>
      <c r="E11" s="26">
        <v>57</v>
      </c>
      <c r="F11" s="26">
        <v>76</v>
      </c>
      <c r="G11" s="276">
        <f>SUM(D11:F11)</f>
        <v>171</v>
      </c>
      <c r="H11" s="423">
        <v>209</v>
      </c>
      <c r="I11" s="431">
        <f>G11+H11</f>
        <v>380</v>
      </c>
      <c r="J11" s="426">
        <v>271</v>
      </c>
      <c r="K11" s="434">
        <f>G11+H11+J11</f>
        <v>651</v>
      </c>
      <c r="L11" s="426">
        <v>162</v>
      </c>
      <c r="M11" s="434">
        <f>I11+J11+L11</f>
        <v>813</v>
      </c>
    </row>
    <row r="12" spans="1:29" ht="15.75" thickBot="1">
      <c r="A12" s="408"/>
      <c r="B12" s="256"/>
      <c r="C12" s="251" t="s">
        <v>28</v>
      </c>
      <c r="D12" s="415"/>
      <c r="E12" s="415"/>
      <c r="F12" s="415"/>
      <c r="G12" s="406">
        <f>G11/G8*100%</f>
        <v>0.81818181818181823</v>
      </c>
      <c r="H12" s="395">
        <f>H11/H8*100</f>
        <v>83.266932270916342</v>
      </c>
      <c r="I12" s="430">
        <f>I11/I11*100</f>
        <v>100</v>
      </c>
      <c r="J12" s="395">
        <f>J11/J8*100</f>
        <v>84.6875</v>
      </c>
      <c r="K12" s="430">
        <f t="shared" ref="K12:M12" si="1">K11/K11*100</f>
        <v>100</v>
      </c>
      <c r="L12" s="395">
        <v>0</v>
      </c>
      <c r="M12" s="430">
        <f t="shared" si="1"/>
        <v>100</v>
      </c>
    </row>
    <row r="13" spans="1:29" ht="15" customHeight="1">
      <c r="A13" s="408"/>
      <c r="B13" s="620" t="s">
        <v>20</v>
      </c>
      <c r="C13" s="26" t="s">
        <v>17</v>
      </c>
      <c r="D13" s="26">
        <v>24</v>
      </c>
      <c r="E13" s="26">
        <v>43</v>
      </c>
      <c r="F13" s="26">
        <v>54</v>
      </c>
      <c r="G13" s="276">
        <f>SUM(D13:F13)</f>
        <v>121</v>
      </c>
      <c r="H13" s="423">
        <v>106</v>
      </c>
      <c r="I13" s="431">
        <f>G13+H13</f>
        <v>227</v>
      </c>
      <c r="J13" s="426">
        <v>81</v>
      </c>
      <c r="K13" s="434">
        <f>G13+H13+J13</f>
        <v>308</v>
      </c>
      <c r="L13" s="426">
        <v>73</v>
      </c>
      <c r="M13" s="434">
        <f>I13+J13+L13</f>
        <v>381</v>
      </c>
    </row>
    <row r="14" spans="1:29" ht="15.75" customHeight="1" thickBot="1">
      <c r="A14" s="409"/>
      <c r="B14" s="621"/>
      <c r="C14" s="251" t="s">
        <v>28</v>
      </c>
      <c r="D14" s="415"/>
      <c r="E14" s="415"/>
      <c r="F14" s="415"/>
      <c r="G14" s="281">
        <f>G13/G11*100%</f>
        <v>0.70760233918128657</v>
      </c>
      <c r="H14" s="281">
        <f>H13/H11*100%</f>
        <v>0.50717703349282295</v>
      </c>
      <c r="I14" s="430">
        <f t="shared" ref="I14:M14" si="2">I13/I11*100</f>
        <v>59.736842105263158</v>
      </c>
      <c r="J14" s="281">
        <f>J13/J11*100%</f>
        <v>0.2988929889298893</v>
      </c>
      <c r="K14" s="430">
        <f t="shared" si="2"/>
        <v>47.311827956989248</v>
      </c>
      <c r="L14" s="281">
        <f>L13/L11*100%</f>
        <v>0.45061728395061729</v>
      </c>
      <c r="M14" s="430">
        <f t="shared" si="2"/>
        <v>46.863468634686342</v>
      </c>
    </row>
    <row r="15" spans="1:29">
      <c r="A15" s="410" t="s">
        <v>60</v>
      </c>
      <c r="B15" s="611" t="s">
        <v>27</v>
      </c>
      <c r="C15" s="26" t="s">
        <v>17</v>
      </c>
      <c r="D15" s="26">
        <v>0</v>
      </c>
      <c r="E15" s="26">
        <v>0</v>
      </c>
      <c r="F15" s="26">
        <v>3</v>
      </c>
      <c r="G15" s="276">
        <f>SUM(D15:F15)</f>
        <v>3</v>
      </c>
      <c r="H15" s="423">
        <v>3</v>
      </c>
      <c r="I15" s="431">
        <f>G15+H15</f>
        <v>6</v>
      </c>
      <c r="J15" s="426">
        <v>1</v>
      </c>
      <c r="K15" s="434">
        <f>G15+H15+J15</f>
        <v>7</v>
      </c>
      <c r="L15" s="426">
        <v>3</v>
      </c>
      <c r="M15" s="434">
        <f>I15+J15+L15</f>
        <v>10</v>
      </c>
    </row>
    <row r="16" spans="1:29" ht="15.75" customHeight="1" thickBot="1">
      <c r="A16" s="409"/>
      <c r="B16" s="612"/>
      <c r="C16" s="251" t="s">
        <v>28</v>
      </c>
      <c r="D16" s="415"/>
      <c r="E16" s="415"/>
      <c r="F16" s="415"/>
      <c r="G16" s="281">
        <f>G15/G8*100%</f>
        <v>1.4354066985645933E-2</v>
      </c>
      <c r="H16" s="395">
        <f>H15/H8*100</f>
        <v>1.1952191235059761</v>
      </c>
      <c r="I16" s="430">
        <f>I15/I8*100</f>
        <v>1.3043478260869565</v>
      </c>
      <c r="J16" s="395">
        <f t="shared" ref="J16:K16" si="3">J15/J8*100</f>
        <v>0.3125</v>
      </c>
      <c r="K16" s="430">
        <f t="shared" si="3"/>
        <v>0.89743589743589736</v>
      </c>
      <c r="L16" s="395">
        <v>0</v>
      </c>
      <c r="M16" s="430">
        <f t="shared" ref="M16" si="4">M15/M8*100</f>
        <v>0.99304865938430986</v>
      </c>
    </row>
    <row r="17" spans="1:13" ht="53.25" thickBot="1">
      <c r="A17" s="411" t="s">
        <v>61</v>
      </c>
      <c r="B17" s="253" t="s">
        <v>102</v>
      </c>
      <c r="C17" s="24" t="s">
        <v>17</v>
      </c>
      <c r="D17" s="24">
        <v>0</v>
      </c>
      <c r="E17" s="24">
        <v>0</v>
      </c>
      <c r="F17" s="24">
        <v>0</v>
      </c>
      <c r="G17" s="396">
        <f>G8+G7-G25</f>
        <v>173</v>
      </c>
      <c r="H17" s="432">
        <f>H8+H7-H25</f>
        <v>288</v>
      </c>
      <c r="I17" s="432">
        <f>G17+H17</f>
        <v>461</v>
      </c>
      <c r="J17" s="432">
        <f>J8+H25-J25</f>
        <v>295</v>
      </c>
      <c r="K17" s="435">
        <f>G17+H17+J17</f>
        <v>756</v>
      </c>
      <c r="L17" s="432">
        <f>L8+J25-L25</f>
        <v>267</v>
      </c>
      <c r="M17" s="435">
        <f>I17+J17+L17</f>
        <v>1023</v>
      </c>
    </row>
    <row r="18" spans="1:13" ht="15.75" thickBot="1">
      <c r="A18" s="411"/>
      <c r="B18" s="254" t="s">
        <v>56</v>
      </c>
      <c r="C18" s="24"/>
      <c r="D18" s="24"/>
      <c r="E18" s="24"/>
      <c r="F18" s="24"/>
      <c r="G18" s="420"/>
      <c r="H18" s="425"/>
      <c r="I18" s="433"/>
      <c r="J18" s="437"/>
      <c r="K18" s="433"/>
      <c r="L18" s="441"/>
      <c r="M18" s="442"/>
    </row>
    <row r="19" spans="1:13" ht="15" customHeight="1">
      <c r="A19" s="410" t="s">
        <v>62</v>
      </c>
      <c r="B19" s="611" t="s">
        <v>34</v>
      </c>
      <c r="C19" s="26" t="s">
        <v>17</v>
      </c>
      <c r="D19" s="26">
        <v>13</v>
      </c>
      <c r="E19" s="26">
        <v>6</v>
      </c>
      <c r="F19" s="26">
        <v>2</v>
      </c>
      <c r="G19" s="276">
        <v>21</v>
      </c>
      <c r="H19" s="426">
        <v>42</v>
      </c>
      <c r="I19" s="434">
        <f>G19+H19</f>
        <v>63</v>
      </c>
      <c r="J19" s="426">
        <v>56</v>
      </c>
      <c r="K19" s="434">
        <f>G19+H19+J19</f>
        <v>119</v>
      </c>
      <c r="L19" s="426">
        <v>54</v>
      </c>
      <c r="M19" s="434">
        <f>I19+J19+L19</f>
        <v>173</v>
      </c>
    </row>
    <row r="20" spans="1:13" ht="15.75" thickBot="1">
      <c r="A20" s="409"/>
      <c r="B20" s="612"/>
      <c r="C20" s="251" t="s">
        <v>28</v>
      </c>
      <c r="D20" s="415"/>
      <c r="E20" s="415"/>
      <c r="F20" s="415"/>
      <c r="G20" s="281">
        <f>G19/G17*100%</f>
        <v>0.12138728323699421</v>
      </c>
      <c r="H20" s="422">
        <f t="shared" ref="H20:K20" si="5">H19/H17*100</f>
        <v>14.583333333333334</v>
      </c>
      <c r="I20" s="430">
        <f t="shared" si="5"/>
        <v>13.665943600867678</v>
      </c>
      <c r="J20" s="395">
        <f t="shared" si="5"/>
        <v>18.983050847457626</v>
      </c>
      <c r="K20" s="430">
        <f t="shared" si="5"/>
        <v>15.74074074074074</v>
      </c>
      <c r="L20" s="422">
        <f t="shared" ref="L20:M20" si="6">L19/L17*100</f>
        <v>20.224719101123593</v>
      </c>
      <c r="M20" s="430">
        <f t="shared" si="6"/>
        <v>16.911045943304007</v>
      </c>
    </row>
    <row r="21" spans="1:13">
      <c r="A21" s="410" t="s">
        <v>63</v>
      </c>
      <c r="B21" s="611" t="s">
        <v>35</v>
      </c>
      <c r="C21" s="26" t="s">
        <v>17</v>
      </c>
      <c r="D21" s="26">
        <v>48</v>
      </c>
      <c r="E21" s="26">
        <v>67</v>
      </c>
      <c r="F21" s="26">
        <v>37</v>
      </c>
      <c r="G21" s="276">
        <v>152</v>
      </c>
      <c r="H21" s="423">
        <v>246</v>
      </c>
      <c r="I21" s="431">
        <f>G21+H21</f>
        <v>398</v>
      </c>
      <c r="J21" s="423">
        <v>239</v>
      </c>
      <c r="K21" s="434">
        <f>G21+H21+J21</f>
        <v>637</v>
      </c>
      <c r="L21" s="423">
        <v>213</v>
      </c>
      <c r="M21" s="434">
        <f>I21+J21+L21</f>
        <v>850</v>
      </c>
    </row>
    <row r="22" spans="1:13" ht="15.75" thickBot="1">
      <c r="A22" s="409"/>
      <c r="B22" s="612"/>
      <c r="C22" s="251" t="s">
        <v>28</v>
      </c>
      <c r="D22" s="415"/>
      <c r="E22" s="415"/>
      <c r="F22" s="415"/>
      <c r="G22" s="281">
        <f>G21/G17*100%</f>
        <v>0.87861271676300579</v>
      </c>
      <c r="H22" s="395">
        <f t="shared" ref="H22:K22" si="7">H21/H17*100</f>
        <v>85.416666666666657</v>
      </c>
      <c r="I22" s="430">
        <f t="shared" si="7"/>
        <v>86.334056399132322</v>
      </c>
      <c r="J22" s="395">
        <f t="shared" si="7"/>
        <v>81.016949152542367</v>
      </c>
      <c r="K22" s="430">
        <f t="shared" si="7"/>
        <v>84.259259259259252</v>
      </c>
      <c r="L22" s="395">
        <f t="shared" ref="L22:M22" si="8">L21/L17*100</f>
        <v>79.775280898876403</v>
      </c>
      <c r="M22" s="430">
        <f t="shared" si="8"/>
        <v>83.088954056695997</v>
      </c>
    </row>
    <row r="23" spans="1:13" ht="15" customHeight="1">
      <c r="A23" s="410" t="s">
        <v>64</v>
      </c>
      <c r="B23" s="611" t="s">
        <v>36</v>
      </c>
      <c r="C23" s="250" t="s">
        <v>17</v>
      </c>
      <c r="D23" s="52">
        <v>0</v>
      </c>
      <c r="E23" s="52">
        <v>0</v>
      </c>
      <c r="F23" s="52">
        <v>0</v>
      </c>
      <c r="G23" s="616">
        <f>SUM(D23:F23)</f>
        <v>0</v>
      </c>
      <c r="H23" s="632" t="s">
        <v>26</v>
      </c>
      <c r="I23" s="634" t="s">
        <v>26</v>
      </c>
      <c r="J23" s="624" t="s">
        <v>26</v>
      </c>
      <c r="K23" s="626" t="s">
        <v>26</v>
      </c>
      <c r="L23" s="624" t="s">
        <v>26</v>
      </c>
      <c r="M23" s="626" t="s">
        <v>26</v>
      </c>
    </row>
    <row r="24" spans="1:13" ht="15.75" thickBot="1">
      <c r="A24" s="409"/>
      <c r="B24" s="612"/>
      <c r="C24" s="251" t="s">
        <v>28</v>
      </c>
      <c r="D24" s="400"/>
      <c r="E24" s="400"/>
      <c r="F24" s="400"/>
      <c r="G24" s="617"/>
      <c r="H24" s="633"/>
      <c r="I24" s="635"/>
      <c r="J24" s="625"/>
      <c r="K24" s="627"/>
      <c r="L24" s="625"/>
      <c r="M24" s="627"/>
    </row>
    <row r="25" spans="1:13" ht="15.75" thickBot="1">
      <c r="A25" s="411" t="s">
        <v>65</v>
      </c>
      <c r="B25" s="253" t="s">
        <v>37</v>
      </c>
      <c r="C25" s="24" t="s">
        <v>17</v>
      </c>
      <c r="D25" s="24">
        <v>0</v>
      </c>
      <c r="E25" s="24">
        <v>0</v>
      </c>
      <c r="F25" s="24">
        <v>70</v>
      </c>
      <c r="G25" s="396">
        <f>SUM(D25:F25)</f>
        <v>70</v>
      </c>
      <c r="H25" s="424">
        <v>33</v>
      </c>
      <c r="I25" s="432">
        <f>H25</f>
        <v>33</v>
      </c>
      <c r="J25" s="438">
        <v>58</v>
      </c>
      <c r="K25" s="439">
        <f>J25</f>
        <v>58</v>
      </c>
      <c r="L25" s="438">
        <v>18</v>
      </c>
      <c r="M25" s="439">
        <f>L25</f>
        <v>18</v>
      </c>
    </row>
    <row r="26" spans="1:13" ht="15" customHeight="1">
      <c r="A26" s="410" t="s">
        <v>66</v>
      </c>
      <c r="B26" s="611" t="s">
        <v>22</v>
      </c>
      <c r="C26" s="26" t="s">
        <v>17</v>
      </c>
      <c r="D26" s="26">
        <v>32</v>
      </c>
      <c r="E26" s="26">
        <v>49</v>
      </c>
      <c r="F26" s="26">
        <v>67</v>
      </c>
      <c r="G26" s="276">
        <f>SUM(D26:F26)</f>
        <v>148</v>
      </c>
      <c r="H26" s="426">
        <v>226</v>
      </c>
      <c r="I26" s="434">
        <f>G26+H26</f>
        <v>374</v>
      </c>
      <c r="J26" s="426">
        <v>242</v>
      </c>
      <c r="K26" s="434">
        <f>G26+H26+J26</f>
        <v>616</v>
      </c>
      <c r="L26" s="426">
        <v>212</v>
      </c>
      <c r="M26" s="434">
        <f>I26+J26+L26</f>
        <v>828</v>
      </c>
    </row>
    <row r="27" spans="1:13" ht="15.75" thickBot="1">
      <c r="A27" s="409"/>
      <c r="B27" s="612"/>
      <c r="C27" s="251" t="s">
        <v>28</v>
      </c>
      <c r="D27" s="415"/>
      <c r="E27" s="415"/>
      <c r="F27" s="415"/>
      <c r="G27" s="281">
        <f>G26/G17*100%</f>
        <v>0.8554913294797688</v>
      </c>
      <c r="H27" s="395">
        <f t="shared" ref="H27:K27" si="9">H26/H17*100</f>
        <v>78.472222222222214</v>
      </c>
      <c r="I27" s="430">
        <f t="shared" si="9"/>
        <v>81.127982646420833</v>
      </c>
      <c r="J27" s="395">
        <f t="shared" si="9"/>
        <v>82.033898305084733</v>
      </c>
      <c r="K27" s="430">
        <f t="shared" si="9"/>
        <v>81.481481481481481</v>
      </c>
      <c r="L27" s="395">
        <f t="shared" ref="L27:M27" si="10">L26/L17*100</f>
        <v>79.400749063670418</v>
      </c>
      <c r="M27" s="430">
        <f t="shared" si="10"/>
        <v>80.938416422287389</v>
      </c>
    </row>
    <row r="28" spans="1:13" ht="23.25" thickBot="1">
      <c r="A28" s="411" t="s">
        <v>67</v>
      </c>
      <c r="B28" s="253" t="s">
        <v>24</v>
      </c>
      <c r="C28" s="24" t="s">
        <v>46</v>
      </c>
      <c r="D28" s="24">
        <v>0</v>
      </c>
      <c r="E28" s="24">
        <v>0</v>
      </c>
      <c r="F28" s="24">
        <v>0</v>
      </c>
      <c r="G28" s="67">
        <f>SUM(D28:F28)</f>
        <v>0</v>
      </c>
      <c r="H28" s="82" t="s">
        <v>26</v>
      </c>
      <c r="I28" s="396" t="s">
        <v>26</v>
      </c>
      <c r="J28" s="425" t="s">
        <v>26</v>
      </c>
      <c r="K28" s="440" t="s">
        <v>26</v>
      </c>
      <c r="L28" s="425" t="s">
        <v>26</v>
      </c>
      <c r="M28" s="440" t="s">
        <v>26</v>
      </c>
    </row>
    <row r="29" spans="1:13" ht="32.25" thickBot="1">
      <c r="A29" s="411" t="s">
        <v>68</v>
      </c>
      <c r="B29" s="253" t="s">
        <v>29</v>
      </c>
      <c r="C29" s="24" t="s">
        <v>17</v>
      </c>
      <c r="D29" s="24">
        <v>0</v>
      </c>
      <c r="E29" s="24">
        <v>0</v>
      </c>
      <c r="F29" s="24">
        <v>0</v>
      </c>
      <c r="G29" s="67">
        <f>SUM(D29:F29)</f>
        <v>0</v>
      </c>
      <c r="H29" s="82" t="s">
        <v>26</v>
      </c>
      <c r="I29" s="396" t="s">
        <v>26</v>
      </c>
      <c r="J29" s="425" t="s">
        <v>26</v>
      </c>
      <c r="K29" s="440" t="s">
        <v>26</v>
      </c>
      <c r="L29" s="425" t="s">
        <v>26</v>
      </c>
      <c r="M29" s="440" t="s">
        <v>26</v>
      </c>
    </row>
    <row r="30" spans="1:13" ht="15.75" thickBot="1">
      <c r="A30" s="411" t="s">
        <v>69</v>
      </c>
      <c r="B30" s="253" t="s">
        <v>31</v>
      </c>
      <c r="C30" s="24" t="s">
        <v>44</v>
      </c>
      <c r="D30" s="24">
        <v>0</v>
      </c>
      <c r="E30" s="24">
        <v>0</v>
      </c>
      <c r="F30" s="24">
        <v>0</v>
      </c>
      <c r="G30" s="67">
        <f>SUM(D30:F30)</f>
        <v>0</v>
      </c>
      <c r="H30" s="82" t="s">
        <v>26</v>
      </c>
      <c r="I30" s="396" t="s">
        <v>26</v>
      </c>
      <c r="J30" s="425" t="s">
        <v>26</v>
      </c>
      <c r="K30" s="440" t="s">
        <v>26</v>
      </c>
      <c r="L30" s="425" t="s">
        <v>26</v>
      </c>
      <c r="M30" s="440" t="s">
        <v>26</v>
      </c>
    </row>
    <row r="31" spans="1:13" ht="21.75" thickBot="1">
      <c r="A31" s="411" t="s">
        <v>70</v>
      </c>
      <c r="B31" s="252" t="s">
        <v>39</v>
      </c>
      <c r="C31" s="24" t="s">
        <v>17</v>
      </c>
      <c r="D31" s="24">
        <v>13</v>
      </c>
      <c r="E31" s="24">
        <v>8</v>
      </c>
      <c r="F31" s="24">
        <v>31</v>
      </c>
      <c r="G31" s="67">
        <v>52</v>
      </c>
      <c r="H31" s="427">
        <v>68</v>
      </c>
      <c r="I31" s="435">
        <v>120</v>
      </c>
      <c r="J31" s="423">
        <v>56</v>
      </c>
      <c r="K31" s="434">
        <v>176</v>
      </c>
      <c r="L31" s="423">
        <v>37</v>
      </c>
      <c r="M31" s="434">
        <f>I31+J31+L31</f>
        <v>213</v>
      </c>
    </row>
    <row r="32" spans="1:13" ht="15.75" thickBot="1">
      <c r="A32" s="411"/>
      <c r="B32" s="97" t="s">
        <v>40</v>
      </c>
      <c r="C32" s="99"/>
      <c r="D32" s="99"/>
      <c r="E32" s="99"/>
      <c r="F32" s="99"/>
      <c r="G32" s="67"/>
      <c r="H32" s="82"/>
      <c r="I32" s="396"/>
      <c r="J32" s="427"/>
      <c r="K32" s="432"/>
      <c r="L32" s="427"/>
      <c r="M32" s="432"/>
    </row>
    <row r="33" spans="1:13" ht="15.75" thickBot="1">
      <c r="A33" s="411" t="s">
        <v>95</v>
      </c>
      <c r="B33" s="253" t="s">
        <v>97</v>
      </c>
      <c r="C33" s="24" t="s">
        <v>17</v>
      </c>
      <c r="D33" s="24">
        <v>13</v>
      </c>
      <c r="E33" s="24">
        <v>8</v>
      </c>
      <c r="F33" s="24">
        <v>31</v>
      </c>
      <c r="G33" s="67">
        <v>52</v>
      </c>
      <c r="H33" s="427">
        <v>68</v>
      </c>
      <c r="I33" s="435">
        <f>G33+H33</f>
        <v>120</v>
      </c>
      <c r="J33" s="427">
        <v>56</v>
      </c>
      <c r="K33" s="432">
        <f>G33+H33+J33</f>
        <v>176</v>
      </c>
      <c r="L33" s="427">
        <v>37</v>
      </c>
      <c r="M33" s="432">
        <f>I33+J33+L33</f>
        <v>213</v>
      </c>
    </row>
    <row r="34" spans="1:13" ht="21.75" thickBot="1">
      <c r="A34" s="411" t="s">
        <v>71</v>
      </c>
      <c r="B34" s="253" t="s">
        <v>38</v>
      </c>
      <c r="C34" s="24" t="s">
        <v>17</v>
      </c>
      <c r="D34" s="24">
        <v>0</v>
      </c>
      <c r="E34" s="24">
        <v>0</v>
      </c>
      <c r="F34" s="24">
        <v>0</v>
      </c>
      <c r="G34" s="67">
        <f>SUM(D34:F34)</f>
        <v>0</v>
      </c>
      <c r="H34" s="427">
        <v>0</v>
      </c>
      <c r="I34" s="435">
        <f>G34+H34</f>
        <v>0</v>
      </c>
      <c r="J34" s="427" t="s">
        <v>93</v>
      </c>
      <c r="K34" s="432">
        <f>G34+H34+J34</f>
        <v>0</v>
      </c>
      <c r="L34" s="427" t="s">
        <v>93</v>
      </c>
      <c r="M34" s="432">
        <f>I34+J34+L34</f>
        <v>0</v>
      </c>
    </row>
    <row r="35" spans="1:13" ht="21.75" thickBot="1">
      <c r="A35" s="411" t="s">
        <v>96</v>
      </c>
      <c r="B35" s="253" t="s">
        <v>42</v>
      </c>
      <c r="C35" s="24" t="s">
        <v>17</v>
      </c>
      <c r="D35" s="24">
        <v>4</v>
      </c>
      <c r="E35" s="24">
        <v>6</v>
      </c>
      <c r="F35" s="24">
        <v>9</v>
      </c>
      <c r="G35" s="67">
        <v>19</v>
      </c>
      <c r="H35" s="427">
        <v>27</v>
      </c>
      <c r="I35" s="435">
        <f>G35+H35</f>
        <v>46</v>
      </c>
      <c r="J35" s="427">
        <v>21</v>
      </c>
      <c r="K35" s="432">
        <f>G35+H35+J35</f>
        <v>67</v>
      </c>
      <c r="L35" s="427">
        <v>24</v>
      </c>
      <c r="M35" s="432">
        <f>I35+J35+L35</f>
        <v>91</v>
      </c>
    </row>
    <row r="36" spans="1:13">
      <c r="B36" s="95"/>
      <c r="C36" s="73"/>
      <c r="D36" s="73"/>
      <c r="E36" s="73"/>
      <c r="F36" s="73"/>
      <c r="G36" s="394"/>
      <c r="H36" s="96"/>
      <c r="I36" s="96"/>
      <c r="J36" s="96"/>
      <c r="K36" s="96"/>
    </row>
    <row r="37" spans="1:13">
      <c r="B37" s="95"/>
      <c r="C37" s="73"/>
      <c r="D37" s="73"/>
      <c r="E37" s="73"/>
      <c r="F37" s="73"/>
      <c r="G37" s="96"/>
      <c r="H37" s="96"/>
      <c r="I37" s="96"/>
      <c r="J37" s="96"/>
      <c r="K37" s="96"/>
    </row>
    <row r="40" spans="1:13">
      <c r="B40" s="404"/>
      <c r="C40" s="405"/>
      <c r="D40" s="405"/>
      <c r="E40" s="405"/>
      <c r="F40" s="405"/>
      <c r="G40" s="405"/>
    </row>
    <row r="41" spans="1:13">
      <c r="B41" s="405"/>
      <c r="C41" s="405"/>
      <c r="D41" s="405"/>
      <c r="E41" s="405"/>
      <c r="F41" s="405"/>
      <c r="G41" s="405"/>
    </row>
    <row r="42" spans="1:13">
      <c r="B42" s="393"/>
      <c r="M42" s="403"/>
    </row>
  </sheetData>
  <mergeCells count="27">
    <mergeCell ref="L5:L6"/>
    <mergeCell ref="M5:M6"/>
    <mergeCell ref="L23:L24"/>
    <mergeCell ref="M23:M24"/>
    <mergeCell ref="A1:M1"/>
    <mergeCell ref="A2:M2"/>
    <mergeCell ref="A3:M3"/>
    <mergeCell ref="A5:A6"/>
    <mergeCell ref="H23:H24"/>
    <mergeCell ref="I23:I24"/>
    <mergeCell ref="J23:J24"/>
    <mergeCell ref="K23:K24"/>
    <mergeCell ref="B19:B20"/>
    <mergeCell ref="B21:B22"/>
    <mergeCell ref="I5:I6"/>
    <mergeCell ref="J5:J6"/>
    <mergeCell ref="K5:K6"/>
    <mergeCell ref="B26:B27"/>
    <mergeCell ref="B5:B6"/>
    <mergeCell ref="C5:C6"/>
    <mergeCell ref="G5:G6"/>
    <mergeCell ref="H5:H6"/>
    <mergeCell ref="B23:B24"/>
    <mergeCell ref="G23:G24"/>
    <mergeCell ref="B9:B10"/>
    <mergeCell ref="B13:B14"/>
    <mergeCell ref="B15:B16"/>
  </mergeCells>
  <pageMargins left="0.59055118110236227" right="0" top="0.78740157480314965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4 квартал 2013г.</vt:lpstr>
      <vt:lpstr>9 месяцев 2013г.</vt:lpstr>
      <vt:lpstr>1 квартал 2014г.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4 квартал 2018г</vt:lpstr>
      <vt:lpstr>4 квартал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2019-01-10T12:35:06Z</dcterms:modified>
</cp:coreProperties>
</file>