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305"/>
  </bookViews>
  <sheets>
    <sheet name="бюджет 2021" sheetId="16" r:id="rId1"/>
  </sheets>
  <definedNames>
    <definedName name="_xlnm._FilterDatabase" localSheetId="0" hidden="1">'бюджет 2021'!$G$1:$G$954</definedName>
    <definedName name="_xlnm.Print_Area" localSheetId="0">'бюджет 2021'!$A$1:$I$949</definedName>
  </definedNames>
  <calcPr calcId="145621"/>
  <customWorkbookViews>
    <customWorkbookView name="1 - Личное представление" guid="{16946263-F854-4726-BAEB-068C97DF56F8}" mergeInterval="0" personalView="1" maximized="1" xWindow="1" yWindow="1" windowWidth="1280" windowHeight="803" activeSheetId="3"/>
  </customWorkbookViews>
</workbook>
</file>

<file path=xl/calcChain.xml><?xml version="1.0" encoding="utf-8"?>
<calcChain xmlns="http://schemas.openxmlformats.org/spreadsheetml/2006/main">
  <c r="H483" i="16" l="1"/>
  <c r="H612" i="16" l="1"/>
  <c r="H614" i="16"/>
  <c r="H938" i="16" l="1"/>
  <c r="H890" i="16"/>
  <c r="H844" i="16"/>
  <c r="H794" i="16"/>
  <c r="H806" i="16"/>
  <c r="H784" i="16"/>
  <c r="H766" i="16"/>
  <c r="H758" i="16"/>
  <c r="H634" i="16"/>
  <c r="H619" i="16"/>
  <c r="H594" i="16"/>
  <c r="H364" i="16"/>
  <c r="H345" i="16"/>
  <c r="H339" i="16"/>
  <c r="H234" i="16"/>
  <c r="H223" i="16"/>
  <c r="H110" i="16"/>
  <c r="H191" i="16" l="1"/>
  <c r="H190" i="16"/>
  <c r="H188" i="16"/>
  <c r="H187" i="16" l="1"/>
  <c r="H747" i="16"/>
  <c r="H892" i="16" l="1"/>
  <c r="H600" i="16" l="1"/>
  <c r="H572" i="16"/>
  <c r="H571" i="16" l="1"/>
  <c r="H569" i="16"/>
  <c r="H566" i="16"/>
  <c r="H564" i="16"/>
  <c r="H562" i="16"/>
  <c r="H561" i="16"/>
  <c r="H560" i="16" s="1"/>
  <c r="H563" i="16" l="1"/>
  <c r="H568" i="16"/>
  <c r="H559" i="16" s="1"/>
  <c r="H558" i="16" s="1"/>
  <c r="H870" i="16"/>
  <c r="H840" i="16"/>
  <c r="H843" i="16"/>
  <c r="H700" i="16"/>
  <c r="H647" i="16"/>
  <c r="H486" i="16"/>
  <c r="H482" i="16"/>
  <c r="H446" i="16" s="1"/>
  <c r="H481" i="16"/>
  <c r="H277" i="16" l="1"/>
  <c r="H273" i="16"/>
  <c r="H823" i="16" l="1"/>
  <c r="H768" i="16"/>
  <c r="H746" i="16"/>
  <c r="H517" i="16" l="1"/>
  <c r="H218" i="16"/>
  <c r="H100" i="16"/>
  <c r="H92" i="16"/>
  <c r="H37" i="16" l="1"/>
  <c r="H230" i="16" l="1"/>
  <c r="H209" i="16"/>
  <c r="H208" i="16" s="1"/>
  <c r="H193" i="16" s="1"/>
  <c r="H77" i="16" l="1"/>
  <c r="H52" i="16"/>
  <c r="H386" i="16" l="1"/>
  <c r="H911" i="16" l="1"/>
  <c r="H891" i="16"/>
  <c r="H889" i="16"/>
  <c r="H888" i="16" s="1"/>
  <c r="H878" i="16"/>
  <c r="H876" i="16"/>
  <c r="H899" i="16"/>
  <c r="H897" i="16"/>
  <c r="H896" i="16" s="1"/>
  <c r="H868" i="16"/>
  <c r="H869" i="16"/>
  <c r="H861" i="16"/>
  <c r="H846" i="16"/>
  <c r="H769" i="16"/>
  <c r="H767" i="16"/>
  <c r="H765" i="16"/>
  <c r="H887" i="16" l="1"/>
  <c r="H894" i="16"/>
  <c r="H893" i="16" s="1"/>
  <c r="H895" i="16"/>
  <c r="H763" i="16" l="1"/>
  <c r="H761" i="16"/>
  <c r="H759" i="16"/>
  <c r="H757" i="16"/>
  <c r="H755" i="16"/>
  <c r="H657" i="16"/>
  <c r="H605" i="16"/>
  <c r="H603" i="16"/>
  <c r="H601" i="16"/>
  <c r="H599" i="16"/>
  <c r="H597" i="16"/>
  <c r="H485" i="16"/>
  <c r="H484" i="16" s="1"/>
  <c r="H429" i="16"/>
  <c r="H427" i="16"/>
  <c r="H404" i="16"/>
  <c r="H384" i="16"/>
  <c r="H382" i="16"/>
  <c r="H313" i="16"/>
  <c r="H312" i="16" s="1"/>
  <c r="H276" i="16"/>
  <c r="H275" i="16" s="1"/>
  <c r="H272" i="16"/>
  <c r="H271" i="16" s="1"/>
  <c r="H233" i="16"/>
  <c r="H231" i="16"/>
  <c r="H227" i="16"/>
  <c r="H125" i="16"/>
  <c r="H113" i="16"/>
  <c r="H104" i="16"/>
  <c r="H103" i="16" s="1"/>
  <c r="H102" i="16" s="1"/>
  <c r="H86" i="16"/>
  <c r="H85" i="16" s="1"/>
  <c r="H84" i="16" s="1"/>
  <c r="H83" i="16" s="1"/>
  <c r="H596" i="16" l="1"/>
  <c r="H595" i="16" s="1"/>
  <c r="H754" i="16"/>
  <c r="H753" i="16" s="1"/>
  <c r="H752" i="16" s="1"/>
  <c r="H426" i="16"/>
  <c r="H803" i="16" l="1"/>
  <c r="H800" i="16"/>
  <c r="H796" i="16"/>
  <c r="H480" i="16" l="1"/>
  <c r="H751" i="16" l="1"/>
  <c r="H845" i="16" l="1"/>
  <c r="H813" i="16"/>
  <c r="H810" i="16"/>
  <c r="H805" i="16"/>
  <c r="H798" i="16"/>
  <c r="H797" i="16"/>
  <c r="H788" i="16"/>
  <c r="H785" i="16"/>
  <c r="H750" i="16"/>
  <c r="H749" i="16" s="1"/>
  <c r="H613" i="16"/>
  <c r="H593" i="16" l="1"/>
  <c r="H516" i="16"/>
  <c r="H515" i="16" s="1"/>
  <c r="H268" i="16"/>
  <c r="H109" i="16"/>
  <c r="H202" i="16" l="1"/>
  <c r="H72" i="16"/>
  <c r="H71" i="16" s="1"/>
  <c r="H70" i="16" s="1"/>
  <c r="H69" i="16" s="1"/>
  <c r="H630" i="16" l="1"/>
  <c r="H628" i="16" s="1"/>
  <c r="H378" i="16" l="1"/>
  <c r="H380" i="16" l="1"/>
  <c r="H478" i="16"/>
  <c r="H497" i="16"/>
  <c r="H820" i="16" l="1"/>
  <c r="H506" i="16" l="1"/>
  <c r="H503" i="16"/>
  <c r="H266" i="16"/>
  <c r="H265" i="16" s="1"/>
  <c r="H183" i="16"/>
  <c r="H577" i="16" l="1"/>
  <c r="H400" i="16" l="1"/>
  <c r="H471" i="16" l="1"/>
  <c r="H112" i="16" l="1"/>
  <c r="H111" i="16" s="1"/>
  <c r="H723" i="16" l="1"/>
  <c r="H501" i="16"/>
  <c r="H422" i="16"/>
  <c r="H421" i="16" s="1"/>
  <c r="H296" i="16" l="1"/>
  <c r="H294" i="16"/>
  <c r="H292" i="16"/>
  <c r="H293" i="16" l="1"/>
  <c r="H721" i="16" l="1"/>
  <c r="H834" i="16" l="1"/>
  <c r="H207" i="16" l="1"/>
  <c r="H205" i="16"/>
  <c r="H575" i="16" l="1"/>
  <c r="H574" i="16" s="1"/>
  <c r="H369" i="16" l="1"/>
  <c r="H495" i="16" l="1"/>
  <c r="H852" i="16" l="1"/>
  <c r="H99" i="16" l="1"/>
  <c r="H98" i="16" s="1"/>
  <c r="H97" i="16" s="1"/>
  <c r="H213" i="16" l="1"/>
  <c r="H212" i="16" s="1"/>
  <c r="H211" i="16" s="1"/>
  <c r="H239" i="16" l="1"/>
  <c r="H838" i="16" l="1"/>
  <c r="H644" i="16"/>
  <c r="H726" i="16" l="1"/>
  <c r="H725" i="16" s="1"/>
  <c r="H730" i="16" l="1"/>
  <c r="H729" i="16" s="1"/>
  <c r="H633" i="16" l="1"/>
  <c r="H67" i="16" l="1"/>
  <c r="H66" i="16" s="1"/>
  <c r="H65" i="16" s="1"/>
  <c r="H64" i="16" s="1"/>
  <c r="L777" i="16" l="1"/>
  <c r="H583" i="16"/>
  <c r="H376" i="16"/>
  <c r="H375" i="16" s="1"/>
  <c r="H374" i="16" s="1"/>
  <c r="H373" i="16" s="1"/>
  <c r="H185" i="16"/>
  <c r="H182" i="16" l="1"/>
  <c r="H181" i="16" l="1"/>
  <c r="H180" i="16" s="1"/>
  <c r="H822" i="16"/>
  <c r="H859" i="16" l="1"/>
  <c r="H857" i="16"/>
  <c r="H856" i="16" s="1"/>
  <c r="H740" i="16"/>
  <c r="H736" i="16"/>
  <c r="H744" i="16"/>
  <c r="H742" i="16"/>
  <c r="H738" i="16"/>
  <c r="H734" i="16"/>
  <c r="H656" i="16"/>
  <c r="H626" i="16"/>
  <c r="H475" i="16"/>
  <c r="H473" i="16"/>
  <c r="H591" i="16"/>
  <c r="H589" i="16"/>
  <c r="H587" i="16"/>
  <c r="H585" i="16"/>
  <c r="H371" i="16"/>
  <c r="H367" i="16"/>
  <c r="H581" i="16"/>
  <c r="H425" i="16"/>
  <c r="H338" i="16"/>
  <c r="H337" i="16" s="1"/>
  <c r="H336" i="16" s="1"/>
  <c r="H335" i="16" s="1"/>
  <c r="H317" i="16"/>
  <c r="H316" i="16" s="1"/>
  <c r="H315" i="16" s="1"/>
  <c r="H311" i="16" s="1"/>
  <c r="H247" i="16"/>
  <c r="H249" i="16"/>
  <c r="H245" i="16"/>
  <c r="H238" i="16"/>
  <c r="H43" i="16"/>
  <c r="H42" i="16" s="1"/>
  <c r="H41" i="16" s="1"/>
  <c r="H40" i="16" s="1"/>
  <c r="H420" i="16" l="1"/>
  <c r="H424" i="16"/>
  <c r="H855" i="16"/>
  <c r="H854" i="16" s="1"/>
  <c r="H733" i="16"/>
  <c r="H732" i="16" s="1"/>
  <c r="H728" i="16" s="1"/>
  <c r="H580" i="16"/>
  <c r="H579" i="16" s="1"/>
  <c r="H573" i="16" s="1"/>
  <c r="H244" i="16"/>
  <c r="H243" i="16" s="1"/>
  <c r="H237" i="16" l="1"/>
  <c r="H808" i="16"/>
  <c r="H686" i="16" l="1"/>
  <c r="H685" i="16" s="1"/>
  <c r="H291" i="16" l="1"/>
  <c r="H290" i="16" s="1"/>
  <c r="H206" i="16" l="1"/>
  <c r="H204" i="16"/>
  <c r="H198" i="16"/>
  <c r="H197" i="16" s="1"/>
  <c r="H203" i="16" l="1"/>
  <c r="H505" i="16"/>
  <c r="H848" i="16" l="1"/>
  <c r="H915" i="16" l="1"/>
  <c r="H850" i="16" l="1"/>
  <c r="H847" i="16" s="1"/>
  <c r="H702" i="16" l="1"/>
  <c r="H701" i="16" s="1"/>
  <c r="H157" i="16" l="1"/>
  <c r="H719" i="16" l="1"/>
  <c r="H718" i="16" s="1"/>
  <c r="H717" i="16" s="1"/>
  <c r="H905" i="16"/>
  <c r="H258" i="16"/>
  <c r="H257" i="16" s="1"/>
  <c r="H699" i="16" l="1"/>
  <c r="H690" i="16" s="1"/>
  <c r="H654" i="16" l="1"/>
  <c r="H221" i="16" l="1"/>
  <c r="H697" i="16" l="1"/>
  <c r="H695" i="16" l="1"/>
  <c r="H693" i="16"/>
  <c r="H705" i="16" l="1"/>
  <c r="H333" i="16" l="1"/>
  <c r="H332" i="16" s="1"/>
  <c r="H841" i="16" l="1"/>
  <c r="H178" i="16" l="1"/>
  <c r="H709" i="16" l="1"/>
  <c r="H930" i="16"/>
  <c r="H929" i="16" s="1"/>
  <c r="H928" i="16" s="1"/>
  <c r="H927" i="16" s="1"/>
  <c r="H713" i="16"/>
  <c r="H711" i="16"/>
  <c r="H542" i="16"/>
  <c r="H344" i="16"/>
  <c r="H343" i="16" s="1"/>
  <c r="H546" i="16"/>
  <c r="H548" i="16"/>
  <c r="H342" i="16" l="1"/>
  <c r="H707" i="16"/>
  <c r="H704" i="16" s="1"/>
  <c r="H544" i="16"/>
  <c r="H541" i="16" s="1"/>
  <c r="H540" i="16" s="1"/>
  <c r="H539" i="16" s="1"/>
  <c r="H365" i="16"/>
  <c r="H363" i="16"/>
  <c r="H360" i="16"/>
  <c r="H263" i="16"/>
  <c r="H261" i="16" s="1"/>
  <c r="H260" i="16" s="1"/>
  <c r="H229" i="16"/>
  <c r="H226" i="16" s="1"/>
  <c r="H359" i="16" l="1"/>
  <c r="H358" i="16" s="1"/>
  <c r="H357" i="16" s="1"/>
  <c r="H256" i="16"/>
  <c r="H255" i="16" s="1"/>
  <c r="H225" i="16"/>
  <c r="H499" i="16" l="1"/>
  <c r="H469" i="16"/>
  <c r="H447" i="16"/>
  <c r="H691" i="16" l="1"/>
  <c r="H689" i="16" s="1"/>
  <c r="H62" i="16" l="1"/>
  <c r="H61" i="16" s="1"/>
  <c r="H60" i="16" s="1"/>
  <c r="H59" i="16" s="1"/>
  <c r="H217" i="16"/>
  <c r="H216" i="16" s="1"/>
  <c r="H215" i="16" s="1"/>
  <c r="H220" i="16"/>
  <c r="H219" i="16" s="1"/>
  <c r="H95" i="16"/>
  <c r="H688" i="16" l="1"/>
  <c r="H624" i="16"/>
  <c r="H622" i="16"/>
  <c r="H620" i="16"/>
  <c r="H76" i="16" l="1"/>
  <c r="H36" i="16"/>
  <c r="H402" i="16"/>
  <c r="H399" i="16" s="1"/>
  <c r="H836" i="16"/>
  <c r="H201" i="16"/>
  <c r="H200" i="16" s="1"/>
  <c r="H195" i="16"/>
  <c r="H194" i="16" s="1"/>
  <c r="H176" i="16"/>
  <c r="H398" i="16" l="1"/>
  <c r="H397" i="16" s="1"/>
  <c r="H175" i="16"/>
  <c r="H174" i="16" s="1"/>
  <c r="H173" i="16" s="1"/>
  <c r="H192" i="16"/>
  <c r="H75" i="16" l="1"/>
  <c r="H804" i="16" l="1"/>
  <c r="H832" i="16" l="1"/>
  <c r="H809" i="16" l="1"/>
  <c r="H812" i="16"/>
  <c r="H802" i="16" l="1"/>
  <c r="H288" i="16" l="1"/>
  <c r="H287" i="16" s="1"/>
  <c r="H286" i="16" s="1"/>
  <c r="H94" i="16"/>
  <c r="H93" i="16" s="1"/>
  <c r="H285" i="16" l="1"/>
  <c r="H877" i="16"/>
  <c r="H413" i="16"/>
  <c r="H411" i="16"/>
  <c r="H133" i="16"/>
  <c r="H458" i="16"/>
  <c r="H456" i="16"/>
  <c r="H513" i="16"/>
  <c r="H138" i="16"/>
  <c r="H137" i="16" s="1"/>
  <c r="H684" i="16"/>
  <c r="H350" i="16"/>
  <c r="H327" i="16"/>
  <c r="H326" i="16" s="1"/>
  <c r="H390" i="16"/>
  <c r="H389" i="16" s="1"/>
  <c r="H388" i="16" s="1"/>
  <c r="H169" i="16"/>
  <c r="H677" i="16"/>
  <c r="H648" i="16"/>
  <c r="H646" i="16"/>
  <c r="H81" i="16"/>
  <c r="H80" i="16" s="1"/>
  <c r="H74" i="16" s="1"/>
  <c r="H53" i="16" s="1"/>
  <c r="H825" i="16"/>
  <c r="H824" i="16" s="1"/>
  <c r="H631" i="16"/>
  <c r="H641" i="16"/>
  <c r="H652" i="16"/>
  <c r="H493" i="16"/>
  <c r="H490" i="16"/>
  <c r="H489" i="16" s="1"/>
  <c r="H488" i="16" s="1"/>
  <c r="H487" i="16" s="1"/>
  <c r="H452" i="16"/>
  <c r="H526" i="16"/>
  <c r="H525" i="16" s="1"/>
  <c r="H304" i="16"/>
  <c r="H303" i="16" s="1"/>
  <c r="H395" i="16"/>
  <c r="H346" i="16"/>
  <c r="H119" i="16"/>
  <c r="H116" i="16" s="1"/>
  <c r="H162" i="16"/>
  <c r="H161" i="16" s="1"/>
  <c r="H776" i="16"/>
  <c r="H775" i="16" s="1"/>
  <c r="H774" i="16" s="1"/>
  <c r="H773" i="16" s="1"/>
  <c r="H772" i="16" s="1"/>
  <c r="H943" i="16"/>
  <c r="H942" i="16" s="1"/>
  <c r="H941" i="16" s="1"/>
  <c r="H939" i="16"/>
  <c r="H937" i="16"/>
  <c r="H925" i="16"/>
  <c r="H924" i="16" s="1"/>
  <c r="H922" i="16"/>
  <c r="H921" i="16" s="1"/>
  <c r="H917" i="16"/>
  <c r="H910" i="16"/>
  <c r="H907" i="16" s="1"/>
  <c r="H908" i="16"/>
  <c r="H904" i="16"/>
  <c r="H903" i="16" s="1"/>
  <c r="H902" i="16" s="1"/>
  <c r="H885" i="16"/>
  <c r="H884" i="16" s="1"/>
  <c r="H882" i="16"/>
  <c r="H881" i="16" s="1"/>
  <c r="H880" i="16" s="1"/>
  <c r="H879" i="16" s="1"/>
  <c r="H875" i="16"/>
  <c r="H867" i="16"/>
  <c r="H830" i="16"/>
  <c r="H828" i="16"/>
  <c r="H818" i="16"/>
  <c r="H816" i="16"/>
  <c r="H814" i="16"/>
  <c r="H787" i="16"/>
  <c r="H783" i="16"/>
  <c r="H683" i="16"/>
  <c r="H675" i="16"/>
  <c r="H673" i="16"/>
  <c r="H671" i="16"/>
  <c r="H669" i="16"/>
  <c r="H664" i="16"/>
  <c r="H663" i="16" s="1"/>
  <c r="H661" i="16"/>
  <c r="H660" i="16" s="1"/>
  <c r="H650" i="16"/>
  <c r="H639" i="16"/>
  <c r="H636" i="16"/>
  <c r="H618" i="16"/>
  <c r="H611" i="16"/>
  <c r="H538" i="16"/>
  <c r="H536" i="16"/>
  <c r="H534" i="16"/>
  <c r="H532" i="16"/>
  <c r="H521" i="16"/>
  <c r="H520" i="16" s="1"/>
  <c r="H519" i="16" s="1"/>
  <c r="H518" i="16" s="1"/>
  <c r="H511" i="16"/>
  <c r="H463" i="16"/>
  <c r="H461" i="16"/>
  <c r="H454" i="16"/>
  <c r="H450" i="16"/>
  <c r="H445" i="16" s="1"/>
  <c r="H442" i="16"/>
  <c r="H441" i="16" s="1"/>
  <c r="H440" i="16" s="1"/>
  <c r="H439" i="16" s="1"/>
  <c r="H436" i="16"/>
  <c r="H435" i="16" s="1"/>
  <c r="H434" i="16" s="1"/>
  <c r="H433" i="16" s="1"/>
  <c r="H432" i="16" s="1"/>
  <c r="H418" i="16"/>
  <c r="H417" i="16" s="1"/>
  <c r="H416" i="16" s="1"/>
  <c r="H415" i="16" s="1"/>
  <c r="H409" i="16"/>
  <c r="H393" i="16"/>
  <c r="H356" i="16"/>
  <c r="H354" i="16"/>
  <c r="H352" i="16"/>
  <c r="H341" i="16" s="1"/>
  <c r="H340" i="16" s="1"/>
  <c r="H330" i="16"/>
  <c r="H329" i="16" s="1"/>
  <c r="H324" i="16"/>
  <c r="H323" i="16" s="1"/>
  <c r="H309" i="16"/>
  <c r="H307" i="16"/>
  <c r="H301" i="16"/>
  <c r="H300" i="16" s="1"/>
  <c r="H283" i="16"/>
  <c r="H282" i="16" s="1"/>
  <c r="H280" i="16"/>
  <c r="H279" i="16" s="1"/>
  <c r="H274" i="16" s="1"/>
  <c r="H270" i="16" s="1"/>
  <c r="H254" i="16" s="1"/>
  <c r="H171" i="16"/>
  <c r="H167" i="16"/>
  <c r="H158" i="16"/>
  <c r="H156" i="16"/>
  <c r="H151" i="16"/>
  <c r="H149" i="16" s="1"/>
  <c r="H148" i="16" s="1"/>
  <c r="H146" i="16"/>
  <c r="H145" i="16" s="1"/>
  <c r="H143" i="16"/>
  <c r="H141" i="16"/>
  <c r="H140" i="16" s="1"/>
  <c r="H131" i="16"/>
  <c r="H108" i="16"/>
  <c r="H107" i="16" s="1"/>
  <c r="H106" i="16" s="1"/>
  <c r="H105" i="16" s="1"/>
  <c r="H101" i="16"/>
  <c r="H91" i="16"/>
  <c r="H90" i="16" s="1"/>
  <c r="H89" i="16"/>
  <c r="H88" i="16" s="1"/>
  <c r="H51" i="16"/>
  <c r="H49" i="16" s="1"/>
  <c r="H48" i="16" s="1"/>
  <c r="H795" i="16"/>
  <c r="H944" i="16"/>
  <c r="H799" i="16"/>
  <c r="H124" i="16"/>
  <c r="H35" i="16"/>
  <c r="H34" i="16" s="1"/>
  <c r="H33" i="16" s="1"/>
  <c r="H866" i="16" l="1"/>
  <c r="H865" i="16" s="1"/>
  <c r="H864" i="16" s="1"/>
  <c r="H610" i="16"/>
  <c r="H609" i="16" s="1"/>
  <c r="H608" i="16" s="1"/>
  <c r="H524" i="16"/>
  <c r="H523" i="16" s="1"/>
  <c r="H793" i="16"/>
  <c r="M41" i="16"/>
  <c r="H617" i="16"/>
  <c r="H616" i="16" s="1"/>
  <c r="H615" i="16" s="1"/>
  <c r="H510" i="16"/>
  <c r="H827" i="16"/>
  <c r="H32" i="16"/>
  <c r="H659" i="16"/>
  <c r="H658" i="16" s="1"/>
  <c r="H782" i="16"/>
  <c r="H781" i="16" s="1"/>
  <c r="H780" i="16" s="1"/>
  <c r="H778" i="16" s="1"/>
  <c r="H771" i="16" s="1"/>
  <c r="H936" i="16"/>
  <c r="H935" i="16" s="1"/>
  <c r="H933" i="16" s="1"/>
  <c r="H932" i="16" s="1"/>
  <c r="H460" i="16"/>
  <c r="H668" i="16"/>
  <c r="H667" i="16" s="1"/>
  <c r="H666" i="16" s="1"/>
  <c r="H909" i="16"/>
  <c r="H118" i="16"/>
  <c r="H117" i="16" s="1"/>
  <c r="H408" i="16"/>
  <c r="H407" i="16" s="1"/>
  <c r="H406" i="16" s="1"/>
  <c r="H392" i="16" s="1"/>
  <c r="H387" i="16" s="1"/>
  <c r="H322" i="16"/>
  <c r="H321" i="16" s="1"/>
  <c r="H320" i="16" s="1"/>
  <c r="H319" i="16" s="1"/>
  <c r="H150" i="16"/>
  <c r="H531" i="16"/>
  <c r="H530" i="16" s="1"/>
  <c r="M38" i="16"/>
  <c r="H130" i="16"/>
  <c r="H129" i="16" s="1"/>
  <c r="H128" i="16" s="1"/>
  <c r="H874" i="16"/>
  <c r="H873" i="16" s="1"/>
  <c r="H136" i="16"/>
  <c r="H135" i="16" s="1"/>
  <c r="H306" i="16"/>
  <c r="H123" i="16"/>
  <c r="H122" i="16" s="1"/>
  <c r="H121" i="16" s="1"/>
  <c r="H144" i="16"/>
  <c r="H914" i="16"/>
  <c r="H913" i="16" s="1"/>
  <c r="H912" i="16" s="1"/>
  <c r="H901" i="16" s="1"/>
  <c r="H166" i="16"/>
  <c r="H165" i="16" s="1"/>
  <c r="H160" i="16" s="1"/>
  <c r="H920" i="16"/>
  <c r="H919" i="16" s="1"/>
  <c r="H155" i="16"/>
  <c r="H153" i="16" s="1"/>
  <c r="H50" i="16"/>
  <c r="H607" i="16" l="1"/>
  <c r="H47" i="16"/>
  <c r="M37" i="16" s="1"/>
  <c r="H509" i="16"/>
  <c r="H508" i="16" s="1"/>
  <c r="H299" i="16"/>
  <c r="H298" i="16" s="1"/>
  <c r="H779" i="16"/>
  <c r="H934" i="16"/>
  <c r="H872" i="16"/>
  <c r="H444" i="16"/>
  <c r="H438" i="16" s="1"/>
  <c r="H792" i="16"/>
  <c r="H791" i="16" s="1"/>
  <c r="H31" i="16"/>
  <c r="H154" i="16"/>
  <c r="H871" i="16" l="1"/>
  <c r="H863" i="16" s="1"/>
  <c r="H278" i="16"/>
  <c r="H253" i="16" s="1"/>
  <c r="H431" i="16"/>
  <c r="H790" i="16"/>
  <c r="H46" i="16" l="1"/>
  <c r="H29" i="16" s="1"/>
</calcChain>
</file>

<file path=xl/sharedStrings.xml><?xml version="1.0" encoding="utf-8"?>
<sst xmlns="http://schemas.openxmlformats.org/spreadsheetml/2006/main" count="4624" uniqueCount="850">
  <si>
    <t>РЗ</t>
  </si>
  <si>
    <t>ПР</t>
  </si>
  <si>
    <t>ЦСР</t>
  </si>
  <si>
    <t>ВР</t>
  </si>
  <si>
    <t>Сумма</t>
  </si>
  <si>
    <t xml:space="preserve">Наименование </t>
  </si>
  <si>
    <t>(тыс. руб.)</t>
  </si>
  <si>
    <t>01</t>
  </si>
  <si>
    <t>02</t>
  </si>
  <si>
    <t>03</t>
  </si>
  <si>
    <t>05</t>
  </si>
  <si>
    <t>Жилищно-коммунальное хозяйство</t>
  </si>
  <si>
    <t>Коммунальное хозяйство</t>
  </si>
  <si>
    <t>Благоустройство</t>
  </si>
  <si>
    <t>Общегосударственные вопросы</t>
  </si>
  <si>
    <t>04</t>
  </si>
  <si>
    <t>11</t>
  </si>
  <si>
    <t>Другие общегосударственные вопросы</t>
  </si>
  <si>
    <t>14</t>
  </si>
  <si>
    <t>09</t>
  </si>
  <si>
    <t>Национальная экономика</t>
  </si>
  <si>
    <t>Транспорт</t>
  </si>
  <si>
    <t>08</t>
  </si>
  <si>
    <t>12</t>
  </si>
  <si>
    <t>Образование</t>
  </si>
  <si>
    <t>07</t>
  </si>
  <si>
    <t xml:space="preserve">Культура </t>
  </si>
  <si>
    <t>Социальная политика</t>
  </si>
  <si>
    <t>10</t>
  </si>
  <si>
    <t>Социальное обеспечение населения</t>
  </si>
  <si>
    <t>Физическая культура и спорт</t>
  </si>
  <si>
    <t>13</t>
  </si>
  <si>
    <t>Другие вопросы в области национальной безопасности и правоохранительной деятельности</t>
  </si>
  <si>
    <t>Резервные фонды</t>
  </si>
  <si>
    <t>06</t>
  </si>
  <si>
    <t>Иные межбюджетные трансферты</t>
  </si>
  <si>
    <t xml:space="preserve">Процентные платежи по муниципальному долгу </t>
  </si>
  <si>
    <t>120</t>
  </si>
  <si>
    <t>240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</si>
  <si>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</si>
  <si>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</si>
  <si>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</si>
  <si>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</si>
  <si>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540</t>
  </si>
  <si>
    <t>Резервный фонд администрации Темрюкского городского поселения Темрюкского района</t>
  </si>
  <si>
    <t>Резервные средства</t>
  </si>
  <si>
    <t>870</t>
  </si>
  <si>
    <t>Расходы на выплаты персоналу казенных учреждений</t>
  </si>
  <si>
    <t>110</t>
  </si>
  <si>
    <t>810</t>
  </si>
  <si>
    <t>Дорожное хозяйство (дорожные фонды)</t>
  </si>
  <si>
    <t>Обслуживание муниципального долга</t>
  </si>
  <si>
    <t>991</t>
  </si>
  <si>
    <t>Администрация Темрюкского городского поселения Темрюкского района</t>
  </si>
  <si>
    <t>992</t>
  </si>
  <si>
    <t>Культура,  кинематография</t>
  </si>
  <si>
    <t>Темрюкского городского поселения</t>
  </si>
  <si>
    <t>Высшее должностное лицо Темрюкского городского поселения Темрюкского района</t>
  </si>
  <si>
    <t>Обеспечение деятельности Совета Темрюкского городского поселения Темрюкского района</t>
  </si>
  <si>
    <t>Совет Темрюкского городского поселения Темрюкского района</t>
  </si>
  <si>
    <t>Расходы на обеспечение функций органов местного самоуправления</t>
  </si>
  <si>
    <t>Обеспечение деятельности администрации Темрюкского городского поселения Темрюкского района</t>
  </si>
  <si>
    <t xml:space="preserve"> </t>
  </si>
  <si>
    <t>Управление муниципальным долгом</t>
  </si>
  <si>
    <t>Иные закупки товаров, работ и услуг для обеспечения государственных (муниципальных) нужд</t>
  </si>
  <si>
    <t>730</t>
  </si>
  <si>
    <t>Обеспечение деятельности высшего должностного лица  Темрюкского городского поселения Темрюкского района</t>
  </si>
  <si>
    <t>610</t>
  </si>
  <si>
    <t>320</t>
  </si>
  <si>
    <t>Субсидии бюджетным учреждениям</t>
  </si>
  <si>
    <t>620</t>
  </si>
  <si>
    <t>Субсидии автономным учреждениям</t>
  </si>
  <si>
    <t>Другие вопросы в области социальной политики</t>
  </si>
  <si>
    <t>410</t>
  </si>
  <si>
    <t>Социальные выплаты гражданам, кроме публичных нормативных социальных выплат</t>
  </si>
  <si>
    <t>Функционирование высшего должностного лица субъекта Российской Федерации и муниципального образования</t>
  </si>
  <si>
    <t>630</t>
  </si>
  <si>
    <t>Содержание МБУ "Спортивный клуб "Барс"</t>
  </si>
  <si>
    <t>Содержание мест захоронения</t>
  </si>
  <si>
    <t>310</t>
  </si>
  <si>
    <t>Публичные нормативные социальные выплаты гражданам</t>
  </si>
  <si>
    <t>Совет Темрюкского городского поселения
Темрюкского района</t>
  </si>
  <si>
    <t>Вед</t>
  </si>
  <si>
    <t>360</t>
  </si>
  <si>
    <t>Иные выплаты населению</t>
  </si>
  <si>
    <t>5300000000</t>
  </si>
  <si>
    <t>5400000000</t>
  </si>
  <si>
    <t>5500000000</t>
  </si>
  <si>
    <t>5600000000</t>
  </si>
  <si>
    <t>5700000000</t>
  </si>
  <si>
    <t>5800000000</t>
  </si>
  <si>
    <t>5900000000</t>
  </si>
  <si>
    <t>6000000000</t>
  </si>
  <si>
    <t>6200000000</t>
  </si>
  <si>
    <t>6300000000</t>
  </si>
  <si>
    <t>6400000000</t>
  </si>
  <si>
    <t>6600000000</t>
  </si>
  <si>
    <t>6700000000</t>
  </si>
  <si>
    <t>6800000000</t>
  </si>
  <si>
    <t>6900000000</t>
  </si>
  <si>
    <t>7000000000</t>
  </si>
  <si>
    <t>7100000000</t>
  </si>
  <si>
    <t>7200000000</t>
  </si>
  <si>
    <t>7300000000</t>
  </si>
  <si>
    <t>7400000000</t>
  </si>
  <si>
    <t>7500000000</t>
  </si>
  <si>
    <t>7600000000</t>
  </si>
  <si>
    <t>8000000000</t>
  </si>
  <si>
    <t>7700000000</t>
  </si>
  <si>
    <t>7900000000</t>
  </si>
  <si>
    <t>Повышение эффективности управления и распоряжения муниципальным имуществом, находящимся в собственности Темрюкского городского поселения Темрюкского района</t>
  </si>
  <si>
    <t>5210000000</t>
  </si>
  <si>
    <t>5210100000</t>
  </si>
  <si>
    <t>5210110010</t>
  </si>
  <si>
    <t>5210200000</t>
  </si>
  <si>
    <t>5210220020</t>
  </si>
  <si>
    <t>Сохранение информационного пространства важнейших исторических событий и укрепление нравственных ценностей</t>
  </si>
  <si>
    <t>Проведение праздничных мероприятий</t>
  </si>
  <si>
    <t>5310000000</t>
  </si>
  <si>
    <t>5310100000</t>
  </si>
  <si>
    <t>5310110030</t>
  </si>
  <si>
    <t>Поддержка деятельности территориального общественного самоуправления на территории Темрюкского городского поселения Темрюкского района</t>
  </si>
  <si>
    <t xml:space="preserve">Повышение активности участия органов ТОС в решении социально значимых проблем </t>
  </si>
  <si>
    <t xml:space="preserve">Компенсационные выплаты руководителям органов ТОС </t>
  </si>
  <si>
    <t>5510000000</t>
  </si>
  <si>
    <t>5510100000</t>
  </si>
  <si>
    <t>5510110060</t>
  </si>
  <si>
    <t>Обеспечение информирования граждан о деятельности органов местного самоуправления и социально-политических событиях в Темрюкском городском поселении Темрюкского района</t>
  </si>
  <si>
    <t>Организация подписки на периодические издания</t>
  </si>
  <si>
    <t xml:space="preserve">Подписка на периодические издания </t>
  </si>
  <si>
    <t>5610000000</t>
  </si>
  <si>
    <t>5610100000</t>
  </si>
  <si>
    <t>5610110070</t>
  </si>
  <si>
    <t>5610200000</t>
  </si>
  <si>
    <t>5610220070</t>
  </si>
  <si>
    <t>Муниципальная программа Темрюкского городского поселения Темрюкского района «Материально-техническое обеспечение деятельности администрации Темрюкского городского поселения Темрюкского района»</t>
  </si>
  <si>
    <t>Материально-техническое обеспечение деятельности администрации Темрюкского городского поселения Темрюкского района</t>
  </si>
  <si>
    <t>Осуществление мероприятий по модернизации и обновлению материально-технической базы администрации Темрюкского городского поселения Темрюкского района</t>
  </si>
  <si>
    <t>Содержание и улучшение материально-технической базы</t>
  </si>
  <si>
    <t>5710000000</t>
  </si>
  <si>
    <t>5710100000</t>
  </si>
  <si>
    <t>5710110080</t>
  </si>
  <si>
    <t>Муниципальная программа Темрюкского городского поселения Темрюкского района "Развитие, эксплуатация и обслуживание информационно- коммуникационных технологий"</t>
  </si>
  <si>
    <t>Приобретение и сопровождение программного обеспечения</t>
  </si>
  <si>
    <t>Развитие, эксплуатация и обслуживание информационно-коммуникационных технологий</t>
  </si>
  <si>
    <t>5810000000</t>
  </si>
  <si>
    <t>5810100000</t>
  </si>
  <si>
    <t>5810110090</t>
  </si>
  <si>
    <t>Муниципальная программа Темрюкского городского поселения Темрюкского района "Обеспечение первичных мер пожарной безопасности"</t>
  </si>
  <si>
    <t>Обучение населения мерам пожарной безопасности и действиям при пожарах</t>
  </si>
  <si>
    <t>Изготовление наглядного материала</t>
  </si>
  <si>
    <t>6210000000</t>
  </si>
  <si>
    <t>6210100000</t>
  </si>
  <si>
    <t>6210110130</t>
  </si>
  <si>
    <t>Муниципальная программа  Темрюкского городского поселения Темрюкского района "Поддержка малого и среднего предпринимательства"</t>
  </si>
  <si>
    <t>Обеспечение благоприятных условий для развития малого и среднего предпринимательства  в Темрюкском городском поселении Темрюкского района</t>
  </si>
  <si>
    <t xml:space="preserve">Развитие деловой активности населения за счет повышения интереса к предпринимательской деятельности </t>
  </si>
  <si>
    <t>6610000000</t>
  </si>
  <si>
    <t>6610100000</t>
  </si>
  <si>
    <t>Комплексное повышение уровня благоустройства              территории Темрюкского городского поселения           Темрюкского района</t>
  </si>
  <si>
    <t>Развитие системы благоустройства Темрюкского городского поселения Темрюкского района</t>
  </si>
  <si>
    <t>Обеспечение бесперебойного электроснабжения уличного освещения</t>
  </si>
  <si>
    <t>7010000000</t>
  </si>
  <si>
    <t>7010100000</t>
  </si>
  <si>
    <t>7010110210</t>
  </si>
  <si>
    <t>7010120210</t>
  </si>
  <si>
    <t>7010170210</t>
  </si>
  <si>
    <t xml:space="preserve">Муниципальная программа Темрюкского городского поселения Темрюкского района "Обеспечение жильем молодых семей"
</t>
  </si>
  <si>
    <t>Предоставление муниципальной поддержки в решении жилищной проблемы молодым семьям Темрюкского городского поселения Темрюкского района, нуждающимся в улучшении жилищных условий</t>
  </si>
  <si>
    <t>7410000000</t>
  </si>
  <si>
    <t>Ежемесячные выплаты Почетным гражданам города Темрюка</t>
  </si>
  <si>
    <t>Муниципальная программа Темрюкского городского поселения Темрюкского района "Адресная помощь гражданам, попавшим в трудную жизненную ситуацию"</t>
  </si>
  <si>
    <t>Создание условий для повышения уровня жизни населения</t>
  </si>
  <si>
    <t>Оказание поддержки гражданам, попавшим в трудную жизненную ситуацию</t>
  </si>
  <si>
    <t>Оказание материальной помощи гражданам, попавшим в трудную жизненную ситуацию</t>
  </si>
  <si>
    <t>7510000000</t>
  </si>
  <si>
    <t>7510100000</t>
  </si>
  <si>
    <t>7510110340</t>
  </si>
  <si>
    <t>Приобретение новогодних подарков</t>
  </si>
  <si>
    <t xml:space="preserve">Создание  благоприятных условий для развития социально ориентированных некоммерческих организаций </t>
  </si>
  <si>
    <t>Оказание финансовой и имущественной поддержки социально ориентированным некоммерческим организациям</t>
  </si>
  <si>
    <t>7610000000</t>
  </si>
  <si>
    <t xml:space="preserve">Муниципальная программа Темрюкского городского поселения Темрюкского района "Формирование доступной среды для инвалидов и других маломобильных групп населения"
</t>
  </si>
  <si>
    <t>7910000000</t>
  </si>
  <si>
    <t>7910100000</t>
  </si>
  <si>
    <t>7910110380</t>
  </si>
  <si>
    <t>8010000000</t>
  </si>
  <si>
    <t>8010100000</t>
  </si>
  <si>
    <t>8010110390</t>
  </si>
  <si>
    <t>Муниципальная программа Темрюкского городского поселения Темрюкского района "Развитие газоснабжения"</t>
  </si>
  <si>
    <t>Развитие системы газоснабжения Темрюкского городского поселения Темрюкского района</t>
  </si>
  <si>
    <t>8100000000</t>
  </si>
  <si>
    <t>8110000000</t>
  </si>
  <si>
    <t>8110100000</t>
  </si>
  <si>
    <t>Обеспечение деятельности Контрольно-счетной палаты муниципального образования Темрюкский район</t>
  </si>
  <si>
    <t>Осуществление внешнего муниципального финансового контроля</t>
  </si>
  <si>
    <t>9300000000</t>
  </si>
  <si>
    <t>9310000000</t>
  </si>
  <si>
    <t>Обеспечение выполнения уставных целей и задач, возложенных на  муниципальные учреждения, подведомственные администрации Темрюкского городского поселения Темрюкского района</t>
  </si>
  <si>
    <t>Финансовое обеспечение деятельности МКУ «Централизованная бухгалтерия»</t>
  </si>
  <si>
    <t>Финансовое обеспечение выполнения муниципального задания МБУ «Общественно-социальный центр»</t>
  </si>
  <si>
    <t>5410000000</t>
  </si>
  <si>
    <t>5410100000</t>
  </si>
  <si>
    <t>5410110040</t>
  </si>
  <si>
    <t>5410110050</t>
  </si>
  <si>
    <t>Качественное оказание ритуальных услуг</t>
  </si>
  <si>
    <t xml:space="preserve">Организация захоронения безродных </t>
  </si>
  <si>
    <t>Организация ритуальных услуг на территории Темрюкского городского поселения Темрюкского района</t>
  </si>
  <si>
    <t>Благоустройство территории кладбищ</t>
  </si>
  <si>
    <t>7110000000</t>
  </si>
  <si>
    <t>7110100000</t>
  </si>
  <si>
    <t>7110110220</t>
  </si>
  <si>
    <t>7110200000</t>
  </si>
  <si>
    <t>7110220220</t>
  </si>
  <si>
    <t xml:space="preserve">Муниципальная программа
Темрюкского городского поселения Темрюкского района «Молодежь Темрюка»
</t>
  </si>
  <si>
    <t>Социальное, культурное, нравственное и физическое развитие молодежи</t>
  </si>
  <si>
    <t>Содержание МКУ «Молодежный досуговый центр»</t>
  </si>
  <si>
    <t>Создание благоприятных условий для развития и реализации потенциала молодежи</t>
  </si>
  <si>
    <t>7210000000</t>
  </si>
  <si>
    <t>7210100000</t>
  </si>
  <si>
    <t>7210110260</t>
  </si>
  <si>
    <t>7210110270</t>
  </si>
  <si>
    <t xml:space="preserve">Молодежная политика </t>
  </si>
  <si>
    <t>Обеспечение условий для развития физической культуры и массового спорта</t>
  </si>
  <si>
    <t>Организация проведения официальных физкультурно-оздоровительных и спортивных мероприятий</t>
  </si>
  <si>
    <t>7710000000</t>
  </si>
  <si>
    <t>7710100000</t>
  </si>
  <si>
    <t>7710110360</t>
  </si>
  <si>
    <t xml:space="preserve">Сохранение и развитие библиотечной и культурно-досуговой деятельности </t>
  </si>
  <si>
    <t xml:space="preserve">Создание условий для развития творческого потенциала жителей поселения </t>
  </si>
  <si>
    <t>Содержание МКУ «Городское библиотечное объединение»</t>
  </si>
  <si>
    <t>Содержание МАУ «Кинодосуговый центр «Тамань»</t>
  </si>
  <si>
    <t>7310000000</t>
  </si>
  <si>
    <t>7310100000</t>
  </si>
  <si>
    <t>7310110280</t>
  </si>
  <si>
    <t>7310110300</t>
  </si>
  <si>
    <t>7310110310</t>
  </si>
  <si>
    <t>Муниципальная программа Темрюкского городского поселения Темрюкского района «Использование арендных платежей»</t>
  </si>
  <si>
    <t>Улучшение качества энергоснабжения потребителей Темрюкского городского поселения Темрюкского района</t>
  </si>
  <si>
    <t>67100000000</t>
  </si>
  <si>
    <t>6710100000</t>
  </si>
  <si>
    <t>6710110180</t>
  </si>
  <si>
    <t>Муниципальная программа  Темрюкского городского поселения Темрюкского района "Развитие систем водоснабжения"</t>
  </si>
  <si>
    <t>Обеспечение бесперебойного водоснабжения Темрюкского городского поселения Темрюкского района</t>
  </si>
  <si>
    <t xml:space="preserve">Бюджетные инвестиции </t>
  </si>
  <si>
    <t>6810000000</t>
  </si>
  <si>
    <t>6810100000</t>
  </si>
  <si>
    <t>6810110190</t>
  </si>
  <si>
    <t>Муниципальная программа Темрюкского городского поселения Темрюкского района "Водоотведение"</t>
  </si>
  <si>
    <t>Обеспечение бесперебойного водоотведения на территории Темрюкского городского поселения Темрюкского района</t>
  </si>
  <si>
    <t>6910000000</t>
  </si>
  <si>
    <t>6910100000</t>
  </si>
  <si>
    <t>8300000000</t>
  </si>
  <si>
    <t>8310000000</t>
  </si>
  <si>
    <t>9000000000</t>
  </si>
  <si>
    <t>9010000000</t>
  </si>
  <si>
    <t>9010000190</t>
  </si>
  <si>
    <t>9100000000</t>
  </si>
  <si>
    <t>9110000000</t>
  </si>
  <si>
    <t>9110000190</t>
  </si>
  <si>
    <t>9200000000</t>
  </si>
  <si>
    <t>9210000000</t>
  </si>
  <si>
    <t>9210000190</t>
  </si>
  <si>
    <t>9500000000</t>
  </si>
  <si>
    <t>9500009999</t>
  </si>
  <si>
    <t>9400000000</t>
  </si>
  <si>
    <t>Содержание парка им. Пушкина</t>
  </si>
  <si>
    <t>Муниципальная программа  Темрюкского городского поселения Темрюкского района «Развитие муниципальной службы»</t>
  </si>
  <si>
    <t>Развитие и совершенствование муниципальной службы</t>
  </si>
  <si>
    <t>Формирование эффективной системы управления муниципальной службой</t>
  </si>
  <si>
    <t>6010000000</t>
  </si>
  <si>
    <t>6010100000</t>
  </si>
  <si>
    <t>6010110110</t>
  </si>
  <si>
    <t>Специальные расходы</t>
  </si>
  <si>
    <t>Создание комплексной системы противодействия коррупции</t>
  </si>
  <si>
    <t>5910000000</t>
  </si>
  <si>
    <t>5910110100</t>
  </si>
  <si>
    <t>880</t>
  </si>
  <si>
    <t>5910120100</t>
  </si>
  <si>
    <t>Обеспечение безопасности дорожного движения на территории Темрюкского городского поселения Темрюкского района</t>
  </si>
  <si>
    <t>Содержание, капитальный ремонт, текущий ремонт и обустройство автомобильных дорог местного значения</t>
  </si>
  <si>
    <t>Нанесение горизонтальной дорожной разметки на автомобильных дорогах местного значения</t>
  </si>
  <si>
    <t>6410000000</t>
  </si>
  <si>
    <t>6410200000</t>
  </si>
  <si>
    <t>6410220150</t>
  </si>
  <si>
    <t>6410240150</t>
  </si>
  <si>
    <t>8400000000</t>
  </si>
  <si>
    <t>8410000000</t>
  </si>
  <si>
    <t>6310000000</t>
  </si>
  <si>
    <t>6310100000</t>
  </si>
  <si>
    <t>6310110140</t>
  </si>
  <si>
    <t>Административные комиссии</t>
  </si>
  <si>
    <t>Образование и организация деятельности административных комиссий</t>
  </si>
  <si>
    <t>9220000000</t>
  </si>
  <si>
    <t>9220060190</t>
  </si>
  <si>
    <t>Проведение мероприятий, направленных на устранение условий, порождающих коррупцию</t>
  </si>
  <si>
    <t>5910100000</t>
  </si>
  <si>
    <t>Организация обучения муниципальных служащих и лиц, замещающих муниципальные должности</t>
  </si>
  <si>
    <t>Эксплуатация, обслуживание и повышение эффективности использования информационно-коммуникационных технологий</t>
  </si>
  <si>
    <t>7410100000</t>
  </si>
  <si>
    <t xml:space="preserve">Опубликование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</si>
  <si>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Оказание поддержки многодетным и малообеспеченным семьям</t>
  </si>
  <si>
    <t>7510200000</t>
  </si>
  <si>
    <t>7510220340</t>
  </si>
  <si>
    <t xml:space="preserve">Формирование доступной среды жизнедеятельности инвалидов и маломобильных групп населения </t>
  </si>
  <si>
    <t>Прочие мероприятия</t>
  </si>
  <si>
    <t>7910120380</t>
  </si>
  <si>
    <t>Обеспечение  бесперебойной работы общественного транспорта  на территории Темрюкского городского поселения Темрюкского района</t>
  </si>
  <si>
    <t>Предоставление субсидии перевозчикам</t>
  </si>
  <si>
    <t>Создание условий для противодействия коррупции в структурных подразделениях администрации Темрюкского городского поселения Темрюкского район</t>
  </si>
  <si>
    <t>Муниципальная программа Темрюкского городского поселения Темрюкского района «Обеспечение равной доступности транспортных услуг населению»</t>
  </si>
  <si>
    <t>Содержание и обслуживание имущества казны Темрюкского городского поселения Темрюкского района</t>
  </si>
  <si>
    <t xml:space="preserve"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
</t>
  </si>
  <si>
    <t xml:space="preserve">Развитие молодежной политики в Темрюкском городском поселении Темрюкского района </t>
  </si>
  <si>
    <t>Массовый спорт</t>
  </si>
  <si>
    <t>Муниципальная программа Темрюкского городского поселения Темрюкского района «Обеспечение информационного освещения деятельности органов местного самоуправления»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</si>
  <si>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</si>
  <si>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Ознаменование праздничных дней и памятных дат истории России и Кубани</t>
  </si>
  <si>
    <t xml:space="preserve">Муниципальная программа Темрюкского городского поселения Темрюкского района «Календарь памятных дат» </t>
  </si>
  <si>
    <t>Содержание МКУ «Городское объединение культуры»</t>
  </si>
  <si>
    <t>Расходы на выплаты персоналу  государственных (муниципальных) органов</t>
  </si>
  <si>
    <t xml:space="preserve">Мероприятия в рамках управления муниципальным имуществом Темрюкского городского поселения Темрюкского района
</t>
  </si>
  <si>
    <t xml:space="preserve">Ведомственная структура расходов бюджета Темрюкского городского поселения </t>
  </si>
  <si>
    <t>Осуществление прочих расходов Темрюкского городского поселения Темрюкского района</t>
  </si>
  <si>
    <t>Прочие мероприятия по благоустройству</t>
  </si>
  <si>
    <t xml:space="preserve">Капитальный ремонт автомобильных дорог </t>
  </si>
  <si>
    <t xml:space="preserve">Публикация нормативно-правовых актов и информационных сообщений о деятельности органов местного самоуправления Темрюкского городского поселения Темрюкского района </t>
  </si>
  <si>
    <t>9310000190</t>
  </si>
  <si>
    <t xml:space="preserve">Расходы на обеспечение функций органов местного самоуправления </t>
  </si>
  <si>
    <t>7010140210</t>
  </si>
  <si>
    <t>Прочее благоустройство</t>
  </si>
  <si>
    <t>Замена барьерных ограждений</t>
  </si>
  <si>
    <t>Модернизация существующей системы газоснабжения</t>
  </si>
  <si>
    <t xml:space="preserve">Мероприятия по содержанию и обслуживанию казны Темрюкского городского поселения Темрюкского района
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</si>
  <si>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работ,услуг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</si>
  <si>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</si>
  <si>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субъектам малого и среднего предпринимательства</t>
  </si>
  <si>
    <t>6610120170</t>
  </si>
  <si>
    <t>Реконструкция  и капитальный ремонт электрических сетей и оборудования</t>
  </si>
  <si>
    <t xml:space="preserve">Пенсионное обеспечение </t>
  </si>
  <si>
    <t>Мероприятия, направленные на формирование нетерпимого отношения к коррупции (специальные расходы)</t>
  </si>
  <si>
    <t>Возмещение части затрат перевозчикам, возникающих при перевозке пассажиров</t>
  </si>
  <si>
    <t>А.В. Румянцева</t>
  </si>
  <si>
    <t>Темрюкского района</t>
  </si>
  <si>
    <t>6810200000</t>
  </si>
  <si>
    <t>Строительство водопроводных сетей</t>
  </si>
  <si>
    <t xml:space="preserve">Капитальный ремонт </t>
  </si>
  <si>
    <t>6910140200</t>
  </si>
  <si>
    <t>7310140300</t>
  </si>
  <si>
    <t>Активизация профилактической и информационно-пропагандистской работы</t>
  </si>
  <si>
    <t>8010200000</t>
  </si>
  <si>
    <t>8010220390</t>
  </si>
  <si>
    <t xml:space="preserve">Обеспечение возможности экстренного сообщения о правонарушении и преступлении </t>
  </si>
  <si>
    <t>Приобретение пульта экстренной видеосвязи с дежурной службой полиции</t>
  </si>
  <si>
    <t>8010300000</t>
  </si>
  <si>
    <t xml:space="preserve">Поддержание постоянной работоспособности системы видеонаблюдения </t>
  </si>
  <si>
    <t>Проектирование (корректировка) схемы газоснабжения города Темрюка</t>
  </si>
  <si>
    <t>8110120400</t>
  </si>
  <si>
    <t>Повышение уровня контроля учета электроэнергии</t>
  </si>
  <si>
    <t>Обеспечение организации учета электроэнергии</t>
  </si>
  <si>
    <t>8310200000</t>
  </si>
  <si>
    <t>8310220420</t>
  </si>
  <si>
    <t>Активизация деятельности по проведению специальной оценки условий труда на рабочих местах и приведению их в соответствие с государственными нормативными требованиями охраны труда</t>
  </si>
  <si>
    <t>Проведение специальной  оценки условий труда</t>
  </si>
  <si>
    <t>Непрерывная подготовка работников по охране труда на основе современных технологий обучения</t>
  </si>
  <si>
    <t xml:space="preserve">Обучение по охране труда руководителей и специалистов </t>
  </si>
  <si>
    <t>8600000000</t>
  </si>
  <si>
    <t>8610000000</t>
  </si>
  <si>
    <t>8610100000</t>
  </si>
  <si>
    <t>8610110450</t>
  </si>
  <si>
    <t>8610200000</t>
  </si>
  <si>
    <t>8610220450</t>
  </si>
  <si>
    <t xml:space="preserve"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
</t>
  </si>
  <si>
    <t>Другие вопросы в области национальной экономики</t>
  </si>
  <si>
    <t>Муниципальная программа Темрюкского городского поселения Темрюкского района "Улучшение условий и охраны труда в Темрюкском городском поселении Темрюкского района"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</si>
  <si>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 работ, услуг</t>
  </si>
  <si>
    <t>Обеспечение земельных участков инженерной инфраструктурой  в целях жилищного строительства на территории Темрюкского городского поселения Темрюкского района</t>
  </si>
  <si>
    <t>6410213150</t>
  </si>
  <si>
    <t>6410216150</t>
  </si>
  <si>
    <t>6810215190</t>
  </si>
  <si>
    <t>6910113200</t>
  </si>
  <si>
    <t>7010115210</t>
  </si>
  <si>
    <t>7010116210</t>
  </si>
  <si>
    <t>9400011110</t>
  </si>
  <si>
    <t>9920000000</t>
  </si>
  <si>
    <t>9920100000</t>
  </si>
  <si>
    <t>9920110210</t>
  </si>
  <si>
    <t>9920110230</t>
  </si>
  <si>
    <t>Прочие непрограммные мероприятия</t>
  </si>
  <si>
    <t>9910010390</t>
  </si>
  <si>
    <t>9900000000</t>
  </si>
  <si>
    <t>9910000000</t>
  </si>
  <si>
    <t>8010311390</t>
  </si>
  <si>
    <t>9920120020</t>
  </si>
  <si>
    <t>Исполнение иных обязательств Темрюкского городского поселения Темрюкского района</t>
  </si>
  <si>
    <t>Мероприятия, не исполненные в срок</t>
  </si>
  <si>
    <t>Денежные обязательства, не исполненные в предыдущий период</t>
  </si>
  <si>
    <t>9920110010</t>
  </si>
  <si>
    <t>Мероприятия в рамках управления муниципальным имуществом Темрюкского городского поселения Темрюкского района</t>
  </si>
  <si>
    <t>9920110080</t>
  </si>
  <si>
    <t>Приведение нормативно-правовой базы градостроительной деятельности в соответствие с требованиями законодательства</t>
  </si>
  <si>
    <t>Проведение кадастровых работ по межеванию земель для постановки на кадастровый учет</t>
  </si>
  <si>
    <t>6500000000</t>
  </si>
  <si>
    <t>6510000000</t>
  </si>
  <si>
    <t>6510200000</t>
  </si>
  <si>
    <t>6510230160</t>
  </si>
  <si>
    <t>9920110180</t>
  </si>
  <si>
    <t>9920110410</t>
  </si>
  <si>
    <t>Разработка схем теплоснабжения</t>
  </si>
  <si>
    <t>9920165020</t>
  </si>
  <si>
    <t>Капитальный ремонт водопроводных сетей (за счет средств бюджета Темрюкского городского поселения Темрюкского района)</t>
  </si>
  <si>
    <t>Отлов безнадзорных животных</t>
  </si>
  <si>
    <t>Развитие системы комфортной среды Темрюкского городского поселения Темрюкского района</t>
  </si>
  <si>
    <t>Проведение инвентаризации дворовых территорий многоквартирных домов</t>
  </si>
  <si>
    <t>8700000000</t>
  </si>
  <si>
    <t>8710000000</t>
  </si>
  <si>
    <t>8710100000</t>
  </si>
  <si>
    <t>8710130460</t>
  </si>
  <si>
    <t>6810165020</t>
  </si>
  <si>
    <t xml:space="preserve">Проведение мероприятий по развитию водоотведения на территории Темрюкского городского поселения Темрюкского района </t>
  </si>
  <si>
    <t>9920120191</t>
  </si>
  <si>
    <t>Муниципальная программа Темрюкского городского поселения Темрюкского района "Формирование комфортной городской среды Темрюкского городского поселения Темрюкского района" на 2018-2022 годы"</t>
  </si>
  <si>
    <t>Комплексное повышение уровня комфорта городской среды на территории Темрюкского городского поселения Темрюкского района</t>
  </si>
  <si>
    <t>6810120190</t>
  </si>
  <si>
    <t>Монтаж и установка пульта экстренной видеосвязи с дежурной службой полиции</t>
  </si>
  <si>
    <t>8010312390</t>
  </si>
  <si>
    <t>7710113360</t>
  </si>
  <si>
    <t>Оформление документации по экологической безопасности МБУ «Спортивный клуб «Барс»</t>
  </si>
  <si>
    <t xml:space="preserve">64102S2440 </t>
  </si>
  <si>
    <t>Реализация государственной программы Краснодарского края «Развитие сети автомобильных дорог Краснодарского края» в 2018 году</t>
  </si>
  <si>
    <t>7310200000</t>
  </si>
  <si>
    <t>7310210310</t>
  </si>
  <si>
    <t>Проведение археологической разведки в границах земельных участков</t>
  </si>
  <si>
    <t>Разработка дизайн-проектов</t>
  </si>
  <si>
    <t>8710131460</t>
  </si>
  <si>
    <t>Изготовление топпографической съемки</t>
  </si>
  <si>
    <t>8710132460</t>
  </si>
  <si>
    <t>Изготовление информационных материалов</t>
  </si>
  <si>
    <t>8710133460</t>
  </si>
  <si>
    <t>6210330130</t>
  </si>
  <si>
    <t>6210300000</t>
  </si>
  <si>
    <t xml:space="preserve">Ремонт источников наружного противопожарного водоснабжения </t>
  </si>
  <si>
    <t>Ремонт пожарных гидрантов</t>
  </si>
  <si>
    <t>Содержание памятников</t>
  </si>
  <si>
    <t>Сохранение объектов культурного наследия местного значения</t>
  </si>
  <si>
    <t xml:space="preserve">Реализация мероприятий государственной программы "Развитие культуры"  подпрограмммы «Поддержка клубных учреждений»  </t>
  </si>
  <si>
    <t>Реализация мероприятий государственной программы "Развитие культуры"  подпрограммы «Поддержка клубных учреждений» (за счет средств бюджета Темрюкского городского поселения Темрюкского района)</t>
  </si>
  <si>
    <t>Обустройство автомобильных дорог местного значения</t>
  </si>
  <si>
    <t>6410250150</t>
  </si>
  <si>
    <t>6510220160</t>
  </si>
  <si>
    <t>Проведение работ по оценке стоимости права на земельные участки</t>
  </si>
  <si>
    <t>7010180210</t>
  </si>
  <si>
    <t>7010180211</t>
  </si>
  <si>
    <t>7010140211</t>
  </si>
  <si>
    <t>7310130300</t>
  </si>
  <si>
    <t>Организация и проведение праздничных мероприятий</t>
  </si>
  <si>
    <t>Прочее благоустройство (за счет средств бюджета муниципального образования Темрюкский район)</t>
  </si>
  <si>
    <t>73101L4670</t>
  </si>
  <si>
    <t>Приобретение спецтехники и другого оборудования для благоустройства</t>
  </si>
  <si>
    <t>Приобретение спецтехники и другого оборудования для благоустройства (за счет средств бюджета муниципального образования Темрюкский район)</t>
  </si>
  <si>
    <t>6510100000</t>
  </si>
  <si>
    <t xml:space="preserve">Проведение мероприятий по подготовке градостроительной  документации </t>
  </si>
  <si>
    <t>6310200000</t>
  </si>
  <si>
    <t>6310211140</t>
  </si>
  <si>
    <t>Приобретение бункеров,  контейнеров  для  твёрдых коммунальных отходов</t>
  </si>
  <si>
    <t>6510111160</t>
  </si>
  <si>
    <t>Строительство водопровода по ул.Ленина от РДК до ул. Свердлова с ответвлением к многоквартирным жилым домам № 27 "А", 27, 25, 25 "А" в г. Темрюке</t>
  </si>
  <si>
    <t>6810216190</t>
  </si>
  <si>
    <t>9900060050</t>
  </si>
  <si>
    <t>9900060051</t>
  </si>
  <si>
    <t>Информирование о времени движения общественного транспорта</t>
  </si>
  <si>
    <t>Изготовление информационных табличек расписания движения маршрутного транспорта</t>
  </si>
  <si>
    <t>6310300000</t>
  </si>
  <si>
    <t>Реализация государственной программы Краснодарского края «Развитие сети автомобильных дорог Краснодарского края» в 2018 году (за счет средств бюджета Темрюкского городского поселения Темрюкского района)</t>
  </si>
  <si>
    <t>6410217150</t>
  </si>
  <si>
    <t>Жилищное хозяйство</t>
  </si>
  <si>
    <t>7800000000</t>
  </si>
  <si>
    <t>7810000000</t>
  </si>
  <si>
    <t>7810110370</t>
  </si>
  <si>
    <t xml:space="preserve">Муниципальная программа Темрюкского городского поселения Темрюкского района "Формирование муниципального жилищного фонда" </t>
  </si>
  <si>
    <t>Улучшение ситуации по обеспечению жильем граждан, состоящих на учете в качестве нуждающихся в жилых помещениях, а также вне очереди</t>
  </si>
  <si>
    <t xml:space="preserve">Строительство водопровода </t>
  </si>
  <si>
    <t>Организация маршрутной сети Темрюкского городского поселения Темрюкского района</t>
  </si>
  <si>
    <t>Разработка маршрутной сети общественного транспорта Темрюкского городского поселения Темрюкского района</t>
  </si>
  <si>
    <t>Создание условий для беспрепятственного доступа инвалидов и других маломобильных групп населения к административным зданиям и объектам социальной, транспортной и инженерной инфраструктуры</t>
  </si>
  <si>
    <t>Приведение нормативно-правовой базы землеустроительной деятельности в соответствие с требованиями законодательства</t>
  </si>
  <si>
    <t>Субсидия на дополнительную помощь местным бюджетам для решения социально значимых вопросов на 2018 год (материально-техническое обеспечение МКУ "Городское объединение культуры")</t>
  </si>
  <si>
    <t>Субсидия на дополнительную помощь местным бюджетам для решения социально значимых вопросов на 2018 год (капитальный и текущий ремонт, материально-техническое обеспечение МКУ "Городское библиотечное объединение")</t>
  </si>
  <si>
    <t>830</t>
  </si>
  <si>
    <t xml:space="preserve">Исполнение судебных актов </t>
  </si>
  <si>
    <t>6310312140</t>
  </si>
  <si>
    <t xml:space="preserve">Реализация мер по профилактике терроризма, экстремизма и гармонизации межнациональных (межэтнических) конфликтов в границах Темрюкского городского поселения Темрюкского района  </t>
  </si>
  <si>
    <t>8710134460</t>
  </si>
  <si>
    <t>Выполнение проектной документации</t>
  </si>
  <si>
    <t>Ликвидация артезианских скважин</t>
  </si>
  <si>
    <t>6810140190</t>
  </si>
  <si>
    <t>6810170190</t>
  </si>
  <si>
    <t>Обследование участка водопроводной сети</t>
  </si>
  <si>
    <t>5510120060</t>
  </si>
  <si>
    <t>Прочистка водоотводных каналов от мусора, плавника и других нагромождений, создающих заторы</t>
  </si>
  <si>
    <t>Выполнение работ по очистке водоотводных каналов</t>
  </si>
  <si>
    <t>Сервисное обслуживание системы видеонаблюдения</t>
  </si>
  <si>
    <t>Ремонт и содержание автомобильных дорог местного значения</t>
  </si>
  <si>
    <t>Муниципальная программа Темрюкского городского поселения Темрюкского района "Подготовка градостроительной документации"</t>
  </si>
  <si>
    <t>8800000000</t>
  </si>
  <si>
    <t>8810000000</t>
  </si>
  <si>
    <t>Комплекс кадастровых работ по межеванию земельных участков и их оценка</t>
  </si>
  <si>
    <t>8810110470</t>
  </si>
  <si>
    <t>Проведение работ по инженерно-геодезическим изысканиям, по выносу в натуру границ отвода земель</t>
  </si>
  <si>
    <t>8810120470</t>
  </si>
  <si>
    <t>8810100000</t>
  </si>
  <si>
    <t>Реализация полномочий администрации Темрюкского городского поселения Темрюкского района в сфере земельных отношений</t>
  </si>
  <si>
    <t>8810140470</t>
  </si>
  <si>
    <t>Строительство водопровода</t>
  </si>
  <si>
    <t>Улучшение качества водоотведения</t>
  </si>
  <si>
    <t>Строительство канализационных сетей</t>
  </si>
  <si>
    <t>6910110200</t>
  </si>
  <si>
    <t>8110110400</t>
  </si>
  <si>
    <t xml:space="preserve">Проектирование инженерной инфраструктуры  </t>
  </si>
  <si>
    <t>8410100000</t>
  </si>
  <si>
    <t>8410110440</t>
  </si>
  <si>
    <t>Содержание"Братского кладбища советских воинов, погибших в боях с фашистскими захватчиками, 1941-1943 годы, г. Темрюк, ул. Бувина, воинское кладбище"</t>
  </si>
  <si>
    <t>Предоставление дополнительных социальных выплат молодым семьям на приобретение (строительство) жилья (за счет средств бюджета Темрюкского городского поселения Темрюкского района)</t>
  </si>
  <si>
    <t xml:space="preserve">Проведение мероприятий </t>
  </si>
  <si>
    <t>Обеспечение проведения выборов и референдумов</t>
  </si>
  <si>
    <t>Обеспечение деятельности Территориальной избирательной комиссии Темрюкская</t>
  </si>
  <si>
    <t>9600000000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</si>
  <si>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</si>
  <si>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Проведение ремонта жилых помещений, предоставляемых по договорам социального найма</t>
  </si>
  <si>
    <t>Обеспечение деятельности избирательной комиссии</t>
  </si>
  <si>
    <t>Поощрение победителей ежеквартального конкурса "Лучший орган ТОС"</t>
  </si>
  <si>
    <t>Создание необходимых условий для обеспечения первичных мер пожарной безопасности в границах населенных пунктов Темрюкского городского поселения Темрюкского района</t>
  </si>
  <si>
    <t>Совершенствование нормативно-правовой базы градостроительной деятельности Темрюкского городского поселения Темрюкского района</t>
  </si>
  <si>
    <t>9700000000</t>
  </si>
  <si>
    <t>9610010120</t>
  </si>
  <si>
    <t>7410110240</t>
  </si>
  <si>
    <t>9700010290</t>
  </si>
  <si>
    <t>7310110281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</si>
  <si>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библиотечное объединение")</t>
  </si>
  <si>
    <t>7310110282</t>
  </si>
  <si>
    <t>Осуществление ежемесячных денежных выплат стимулирующего характера работникам по 3000 рублей, имеющим право на их получение (МКУ "Городское объединение культуры")</t>
  </si>
  <si>
    <t>7310110301</t>
  </si>
  <si>
    <t>7310110302</t>
  </si>
  <si>
    <t>7310110311</t>
  </si>
  <si>
    <t>Ликвидация  несанкционированных мест размещения твёрдых коммунальных отходов</t>
  </si>
  <si>
    <t>Проектирование сетей газоснабжения высокого и низкого давления и ШГРП с увеличением объёма существующих сетей газоснабжения на территории Темрюкского городского поселения Темрюкского района</t>
  </si>
  <si>
    <t>Обеспечение полного и своевременного учёта муниципального имущества, достоверности и актуализации сведений Реестра муниципального имущества Темрюкского городского поселения Темрюкского района</t>
  </si>
  <si>
    <t>Оказание поддержки Почетным гражданам города Темрюка</t>
  </si>
  <si>
    <t>7810100000</t>
  </si>
  <si>
    <t>Строительство, реконструкция и техническое перевооружение объектов электросетевого комплекса</t>
  </si>
  <si>
    <t>Строительство и реконструкция электрических сетей и оборудования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</si>
  <si>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библиотечное объединение")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</si>
  <si>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(МКУ "Городское объединение культуры")</t>
  </si>
  <si>
    <t>Поэтапное повышение уровня средней заработной платы работников муниципальных учреждений отрасли культуры, искусства и кинематографии (МАУ «Кинодосуговый центр «Тамань»)</t>
  </si>
  <si>
    <t>Проектирование строительства объекта "Автомобильные дороги массива микрорайона Левобережный в г. Темрюке (Обеспечение земельных участков, предоставленных многодетным семьям, инженерной инфраструктурой в целях жилищного строительства)</t>
  </si>
  <si>
    <t>Национальная безопасность и правоохранительная деятельность</t>
  </si>
  <si>
    <t>Непрограммные расходы администрации Темрюкского городского поселения Темрюкского района</t>
  </si>
  <si>
    <t>7010117210</t>
  </si>
  <si>
    <t>7310110320</t>
  </si>
  <si>
    <t>9800000000</t>
  </si>
  <si>
    <t>9810000000</t>
  </si>
  <si>
    <t>9810000190</t>
  </si>
  <si>
    <t>Проведение экспертизы определения сметной стоимости</t>
  </si>
  <si>
    <t>9910010230</t>
  </si>
  <si>
    <t>8710110250</t>
  </si>
  <si>
    <t>Капитальный ремонт водопроводных сетей</t>
  </si>
  <si>
    <t>Ремонт канализационных сетей</t>
  </si>
  <si>
    <t>6910120200</t>
  </si>
  <si>
    <t>Проведение экспертизы</t>
  </si>
  <si>
    <t>9920140450</t>
  </si>
  <si>
    <t>9920113150</t>
  </si>
  <si>
    <t>9920120150</t>
  </si>
  <si>
    <t>9920140150</t>
  </si>
  <si>
    <t>9920110191</t>
  </si>
  <si>
    <t>9920115190</t>
  </si>
  <si>
    <t>Проектирование</t>
  </si>
  <si>
    <t>9920110430</t>
  </si>
  <si>
    <t>9920110181</t>
  </si>
  <si>
    <t>9920115210</t>
  </si>
  <si>
    <t>9920170210</t>
  </si>
  <si>
    <t>9920120380</t>
  </si>
  <si>
    <t>Погашение кредиторской задолженности МБУ «Общественно-социальный центр»</t>
  </si>
  <si>
    <t>9920110051</t>
  </si>
  <si>
    <t>Обеспечение деятельности уполномоченного учреждения муниципального образования Темрюкский район</t>
  </si>
  <si>
    <t>Осуществление мероприятий по улучшению жилищных условий</t>
  </si>
  <si>
    <t>Приобретение жилых помещений</t>
  </si>
  <si>
    <t>7810110371</t>
  </si>
  <si>
    <t xml:space="preserve"> Бюджетные инвестиции</t>
  </si>
  <si>
    <t>74101L4970</t>
  </si>
  <si>
    <t>Обслуживание, ремонт, строительство и ликвидационный тампонаж артезианских скважин на территории Темрюкского городского поселения Темрюкского района</t>
  </si>
  <si>
    <t>7310220330</t>
  </si>
  <si>
    <t>7610100000</t>
  </si>
  <si>
    <t>Документарное обеспечение осуществления регулярных перевозок</t>
  </si>
  <si>
    <t>Изготовление полиграфической продукции</t>
  </si>
  <si>
    <t>6310412150</t>
  </si>
  <si>
    <t>Сохранение объектов культурного наследия</t>
  </si>
  <si>
    <t>Содержание и ремонт памятников</t>
  </si>
  <si>
    <t>Субсидия на дополнительную помощь местным бюджетам для решения социально значимых вопросов местного значения на 2019 год</t>
  </si>
  <si>
    <t>№ п/п</t>
  </si>
  <si>
    <t xml:space="preserve">Всего </t>
  </si>
  <si>
    <t>Муниципальная программа Темрюкского городского поселения Темрюкского района  «Энергоснабжение»</t>
  </si>
  <si>
    <t>Реализация мероприятий Программы «Формирование комфортной городской среды»</t>
  </si>
  <si>
    <t>8710112250</t>
  </si>
  <si>
    <t>8710113250</t>
  </si>
  <si>
    <t>Развитие уличного освещения</t>
  </si>
  <si>
    <t>8710114250</t>
  </si>
  <si>
    <t>Муниципальная программа Темрюкского городского поселения Темрюкского района «Формирование комфортной городской среды Темрюкского городского поселения Темрюкского района» на 2018-2024 годы»</t>
  </si>
  <si>
    <t>Муниципальная программа Темрюкского городского поселения Темрюкского района "Подготовка землеустроительной документации"</t>
  </si>
  <si>
    <t>Исполнение судебных актов</t>
  </si>
  <si>
    <t>7010180220</t>
  </si>
  <si>
    <t>Переустановка программного обеспечения фонтана</t>
  </si>
  <si>
    <t>Повышение качества и комфорта городской среды на территории Темрюкского городского поселения Темрюкского района</t>
  </si>
  <si>
    <t xml:space="preserve">Обеспечение создания, содержания и развития объектов благоустройства на территории Темрюкского городского поселения Темрюкского района, включая объекты, находящиеся в частной собственности и прилегающие к ним территории </t>
  </si>
  <si>
    <t>Создание необходимых условий для предупреждения и ликвидации последствий чрезвычайных ситуаций на территории Темрюкского городского поселения Темрюкского района</t>
  </si>
  <si>
    <t>8510000000</t>
  </si>
  <si>
    <t>8500000000</t>
  </si>
  <si>
    <t>Другие вопросы в области жилищно-коммунального хозяйства</t>
  </si>
  <si>
    <t>9930000000</t>
  </si>
  <si>
    <t>Обеспечение деятельности хозяйственного общества</t>
  </si>
  <si>
    <t>Взнос в уставный капитал хозяйственного общества</t>
  </si>
  <si>
    <t>9930010020</t>
  </si>
  <si>
    <t>Получение молодыми семьями – участниками мероприятия ведомственной целевой программы социальных выплат на приобретение (строительство) жилья</t>
  </si>
  <si>
    <t>Изготовление информационного материала</t>
  </si>
  <si>
    <t>871F255550</t>
  </si>
  <si>
    <t>871F200000</t>
  </si>
  <si>
    <t>Содержание "Братского кладбища советских воинов, погибших в боях с фашистскими захватчиками, 1941-1943 годы, г. Темрюк, ул. Бувина, воинское кладбище"</t>
  </si>
  <si>
    <t>Реализация федерального проекта "Формирование комфортной городской среды"</t>
  </si>
  <si>
    <t>99000S0050</t>
  </si>
  <si>
    <t>Профилактика производственного травматизма и профессиональной заболеваемости</t>
  </si>
  <si>
    <t>8610300000</t>
  </si>
  <si>
    <t>Диспансеризация муниципальных служащих администрации Темрюкского городского поселения Темрюкского района</t>
  </si>
  <si>
    <t>8610320460</t>
  </si>
  <si>
    <t>Решение социально значимых вопросов местного значения за счет средств бюджета Темрюкского городского поселения Темрюкского района</t>
  </si>
  <si>
    <t>9900020050</t>
  </si>
  <si>
    <t>6910200000</t>
  </si>
  <si>
    <t>6910240200</t>
  </si>
  <si>
    <t>Реализация полномочий в сфере водоотведения</t>
  </si>
  <si>
    <t>Водоотведение поверхностных дождевых и талых сточных вод без непосредственного подключения к центральной системе водоотведения</t>
  </si>
  <si>
    <t>Информационное обеспечение и пропаганда охраны труда</t>
  </si>
  <si>
    <t>8610400000</t>
  </si>
  <si>
    <t>Приобретение информационных стендов по охране труда</t>
  </si>
  <si>
    <t>Приобретение типового пакета документов по охране труда</t>
  </si>
  <si>
    <t>8610420480</t>
  </si>
  <si>
    <t>8610420490</t>
  </si>
  <si>
    <t>Строительство новых мест водозабора</t>
  </si>
  <si>
    <t>6210200000</t>
  </si>
  <si>
    <t>Установка пожарных гидрантов</t>
  </si>
  <si>
    <t>6210220130</t>
  </si>
  <si>
    <t>Проведение учёта мест захоронения</t>
  </si>
  <si>
    <t>Инвентаризация мест захоронений на кладбище в районе горы Гнилой г. Темрюк</t>
  </si>
  <si>
    <t>7110300000</t>
  </si>
  <si>
    <t>7110340220</t>
  </si>
  <si>
    <t>Изготовление топографической съемки</t>
  </si>
  <si>
    <t>8710116250</t>
  </si>
  <si>
    <t>9920100190</t>
  </si>
  <si>
    <t>9920110140</t>
  </si>
  <si>
    <t>Реализация государственной программы Краснодарского края «Развитие сети автомобильных дорог Краснодарского края» в 2020 году (за счет средств бюджета Темрюкского городского поселения Темрюкского района)</t>
  </si>
  <si>
    <t>6410221150</t>
  </si>
  <si>
    <t>Капитальный ремонт и ремонт автомобильных дорог общего пользования местного значения</t>
  </si>
  <si>
    <t>64102S2440</t>
  </si>
  <si>
    <t>9920110190</t>
  </si>
  <si>
    <t>9920110200</t>
  </si>
  <si>
    <t>9920120190</t>
  </si>
  <si>
    <t>9920140200</t>
  </si>
  <si>
    <t>6810180190</t>
  </si>
  <si>
    <t>Реконструкция водопроводных сетей</t>
  </si>
  <si>
    <t>68101S0330</t>
  </si>
  <si>
    <t>Приобретение спецтехники для благоустройства</t>
  </si>
  <si>
    <t>7010118210</t>
  </si>
  <si>
    <t>9920180210</t>
  </si>
  <si>
    <t>9920110220</t>
  </si>
  <si>
    <t>9920120220</t>
  </si>
  <si>
    <t>9920110280</t>
  </si>
  <si>
    <t>9920110300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</si>
  <si>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2020 году</t>
  </si>
  <si>
    <t>Содержание, проектирование, ремонт и строительство сетей водоснабжения, артезианских скважин и объектов водоподготовки</t>
  </si>
  <si>
    <t>Содержание "Братского кладбища советских воинов, погибших в боях с фашистскими захватчиками, 1942-1943 годы, г. Темрюк, ул. Бувина, воинское кладбище"</t>
  </si>
  <si>
    <t>8410110480</t>
  </si>
  <si>
    <t>Разработка проектов планировки и проектов межевания</t>
  </si>
  <si>
    <t>8410400000</t>
  </si>
  <si>
    <t>8410410490</t>
  </si>
  <si>
    <t>Разработка проектов межевания</t>
  </si>
  <si>
    <t>8410410491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</si>
  <si>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</si>
  <si>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</si>
  <si>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</si>
  <si>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Проектирование </t>
  </si>
  <si>
    <t>Разработка проектов планировки и проектов межевания территории</t>
  </si>
  <si>
    <t>Создание комфортной городской среды в Темрюкском городском поселении Темрюкского района</t>
  </si>
  <si>
    <t xml:space="preserve"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</t>
  </si>
  <si>
    <t>871F254240</t>
  </si>
  <si>
    <t>7010162980</t>
  </si>
  <si>
    <t>Иные межбюджетные трансферты на дополнительную помощь местным бюджетам для решения социально значимых вопросов местного значения на 2020 год</t>
  </si>
  <si>
    <t>7310162980</t>
  </si>
  <si>
    <t>Осуществление полномочий по осуществлению внутреннего муниципального финансового контроля</t>
  </si>
  <si>
    <t>Обеспечение деятельности администрации муниципального образования Темрюкский район по осуществлению внутреннего муниципального финансового контроля</t>
  </si>
  <si>
    <t>9610000000</t>
  </si>
  <si>
    <t>9610000190</t>
  </si>
  <si>
    <t>Проведение предпроектных изысканий оползневых процессов</t>
  </si>
  <si>
    <t>8510200000</t>
  </si>
  <si>
    <t>8510240460</t>
  </si>
  <si>
    <t>Подготовка документов по безопасности территории Темрюкского городского поселения Темрюкского района</t>
  </si>
  <si>
    <t>Разработка паспорта безопасности Темрюкского городского поселения Темрюкского района</t>
  </si>
  <si>
    <t>8510300000</t>
  </si>
  <si>
    <t>8510340480</t>
  </si>
  <si>
    <t>Выполнение предпроектных инженерно-геодезических изысканий оползневых процессов</t>
  </si>
  <si>
    <t>Восстановление (ремонт, благоустройство) воинских захоронений</t>
  </si>
  <si>
    <t>7310220350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</si>
  <si>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2020 году</t>
  </si>
  <si>
    <t>69101S0310</t>
  </si>
  <si>
    <t>Капитальный ремонт и ремонт автомобильных дорог общего пользования местного значения (за счет средств бюджета муниципального образования Темрюкский район)</t>
  </si>
  <si>
    <t>6410220160</t>
  </si>
  <si>
    <t>Взносы в уставный фонд муниципального унитарного предприятия Темрюкского городского поселения Темрюкского района "Темрюк-Водоканал"</t>
  </si>
  <si>
    <t>9910070200</t>
  </si>
  <si>
    <t>7310110312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</si>
  <si>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(осуществление технологического присоединения)</t>
  </si>
  <si>
    <t>8710120250</t>
  </si>
  <si>
    <t>Оплата кредиторской задолженности</t>
  </si>
  <si>
    <t>6210340130</t>
  </si>
  <si>
    <t>6210340131</t>
  </si>
  <si>
    <t>Приобретение информационных табличек</t>
  </si>
  <si>
    <t>Возмещение в связи с изъятием земельного участка для муниципальных нужд</t>
  </si>
  <si>
    <t>9910080100</t>
  </si>
  <si>
    <t>Выполнение топографической съемки</t>
  </si>
  <si>
    <t>6910180200</t>
  </si>
  <si>
    <t>8710140250</t>
  </si>
  <si>
    <t>Приобретение материалов для ремонта водопроводных сетей</t>
  </si>
  <si>
    <t>6810140191</t>
  </si>
  <si>
    <t>Информационная поддержка субъектов малого и среднего предпринимательства</t>
  </si>
  <si>
    <t>6610110170</t>
  </si>
  <si>
    <t>Реализация муниципальными образованиями Краснодарского края - победителями Всероссийского конкурса лучших проектов создания комфортной городской среды проектов создания комфортной городской среды, предусмотренных конкурсными заявками победителей конкурса (за счет средств бюджета Темрюкского городского поселения Темрюкского района)</t>
  </si>
  <si>
    <t>Предоставление субсидии муниципальному унитарному предприятию Темрюкского городского поселения Темрюкского района "Темрюк-Водоканал" на финансовое обеспечение затрат, возникающих в связи с оказанием коммунальных услуг</t>
  </si>
  <si>
    <t>9910070300</t>
  </si>
  <si>
    <t>8510440490</t>
  </si>
  <si>
    <t>Проведение прочих мероприятий</t>
  </si>
  <si>
    <t>8510400000</t>
  </si>
  <si>
    <t>Проведение прочих мероприятий по обеспечению первичных мер пожарной безопасности на территории Темрюкского городского поселения Темрюкского района</t>
  </si>
  <si>
    <t>Приобретение оборудования</t>
  </si>
  <si>
    <t>6910180300</t>
  </si>
  <si>
    <t>Строительство объектов электроснабжения</t>
  </si>
  <si>
    <t>8410500000</t>
  </si>
  <si>
    <t>8410510580</t>
  </si>
  <si>
    <t>7310110304</t>
  </si>
  <si>
    <t>Капитальный ремонт здания клуба по адресу: г. Темрюк, переулок им. Дуси Виноградовой, 1 (софинансирование к краевому бюджету)</t>
  </si>
  <si>
    <t>Реализация государственной программы Краснодарского края "Развитие жилищно-коммунального хозяйства" по организации водоотведения населения в 2021 году</t>
  </si>
  <si>
    <t>Реализация государственной программы Краснодарского края "Развитие жилищно-коммунального хозяйства" по организации водоснабжения населения в 2021 году</t>
  </si>
  <si>
    <t>Капитальный ремонт и ремонт автомобильных дорог общего пользования местного значения (за счет средств бюджета Темрюкского городского поселения Темрюкского района)</t>
  </si>
  <si>
    <t>6410220440</t>
  </si>
  <si>
    <t>Муниципальная программа Темрюкского городского поселения Темрюкского района  «Участие в предупреждении и ликвидации последствий чрезвычайных ситуаций»</t>
  </si>
  <si>
    <t>Защита населения и территории от чрезвычайных ситуаций природного и техногенного характера, пожарная безопасность</t>
  </si>
  <si>
    <t>Реализация мероприятий по обеспечению жильем молодых семей</t>
  </si>
  <si>
    <t>8710180250</t>
  </si>
  <si>
    <t>Проведение благоустройства общественных территорий</t>
  </si>
  <si>
    <t xml:space="preserve"> Темрюкского района  на 2022 год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</si>
  <si>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"Чистый город"</t>
  </si>
  <si>
    <t>8510441490</t>
  </si>
  <si>
    <t>Проектирование и строительство газопроводов на территории Темрюкского городского поселения Темрюкского района</t>
  </si>
  <si>
    <t>8110200000</t>
  </si>
  <si>
    <t>Разработка проектно-сметной документации</t>
  </si>
  <si>
    <t>8110240400</t>
  </si>
  <si>
    <t>Корректировка схемы водоснабжения и водоотведения Темрюкского городского поселения Темрюкского района на перспективу до 2032 года</t>
  </si>
  <si>
    <t>9910070301</t>
  </si>
  <si>
    <t>Своевременное финансовое обеспечение деятельности МКУ «Централизованная бухгалтерия» и выполнения муниципального задания МБУ «Общественно-социальный центр», МБУ «Чистый город»</t>
  </si>
  <si>
    <t>Финансовое обеспечение выполнения муниципального задания МБУ «Чистый город»</t>
  </si>
  <si>
    <t>5410110150</t>
  </si>
  <si>
    <t>73102L2990</t>
  </si>
  <si>
    <t>Строительство водовода и системы водоподготовки</t>
  </si>
  <si>
    <t>6810120191</t>
  </si>
  <si>
    <t>Реализация мероприятий федеральной целевой программы "Увековечение памяти погибших при защите Отечества на 2019-2024 годы"</t>
  </si>
  <si>
    <t>Предоставление субсидий Фонду социально-экономического развития Темрюкского городского поселения Темрюкского района "Мой город"</t>
  </si>
  <si>
    <t>7610140350</t>
  </si>
  <si>
    <t>от "23" ноября 2021 года № 248</t>
  </si>
  <si>
    <t>к решению XLI сессии Совета</t>
  </si>
  <si>
    <t xml:space="preserve">  Темрюкского района IV созыва</t>
  </si>
  <si>
    <t>ПРИЛОЖЕНИЕ № 4</t>
  </si>
  <si>
    <t>к решению ____ сессии Совета</t>
  </si>
  <si>
    <t>Темрюкского района __ созыва</t>
  </si>
  <si>
    <t>от «___» _________года  № ___</t>
  </si>
  <si>
    <t>(в редакции решения _____ сессии Совета</t>
  </si>
  <si>
    <t>Темрюкского района IV созыва</t>
  </si>
  <si>
    <t>от «___» ______________  № _____)</t>
  </si>
  <si>
    <t>9920110070</t>
  </si>
  <si>
    <t>9920110090</t>
  </si>
  <si>
    <t>Мероприятия по содержанию и обслуживанию казны Темрюкского городского поселения Темрюкского района</t>
  </si>
  <si>
    <t>Проведение мероприятий по ликвидации последствий чрезвычайной ситуации, произошедшей на территории Темрюкского городского поселения Темрюкского района 13 августа 2021 года</t>
  </si>
  <si>
    <t>9910040491</t>
  </si>
  <si>
    <t>9920140491</t>
  </si>
  <si>
    <t xml:space="preserve">Обустройство автомобильных дорог местного значения </t>
  </si>
  <si>
    <t>9920120162</t>
  </si>
  <si>
    <t>9920120440</t>
  </si>
  <si>
    <t>6610140170</t>
  </si>
  <si>
    <t>Предоставление субсидий физическим лицам, применяющим специальный налоговый режим «Налог на профессиональный доход»</t>
  </si>
  <si>
    <t>9920110470</t>
  </si>
  <si>
    <t>9920120470</t>
  </si>
  <si>
    <t>681F500000</t>
  </si>
  <si>
    <t>Реализация федерального проекта "Чистая вода" и регионального проекта Краснодарского края "Качество питьевой воды"</t>
  </si>
  <si>
    <t>Реализация мероприятий государственной программы Краснодарского края "Развитие жилищно-коммунального хозяйства"</t>
  </si>
  <si>
    <t>681F552430</t>
  </si>
  <si>
    <t>Муниципальная  программа Темрюкского городского поселения
Темрюкского района «Обеспечение деятельности подведомственных муниципальных учреждений»</t>
  </si>
  <si>
    <t>Строительство объектов электроснабжения (за счет средств бюджета Темрюкского городского поселения Темрюкского района)</t>
  </si>
  <si>
    <t>9920110580</t>
  </si>
  <si>
    <t>9920180190</t>
  </si>
  <si>
    <t>Муниципальная программа Темрюкского городского поселения Темрюкского района «Ритуальные услуги»</t>
  </si>
  <si>
    <t>9920113250</t>
  </si>
  <si>
    <t>9920114250</t>
  </si>
  <si>
    <t>9920120250</t>
  </si>
  <si>
    <t>9920140210</t>
  </si>
  <si>
    <t>9920110320</t>
  </si>
  <si>
    <t>Реализация мероприятий по социальной поддержке лиц, замещавших муниципальные должности и должности муниципальной службы</t>
  </si>
  <si>
    <t>9910010231</t>
  </si>
  <si>
    <t>Муниципальная программа Темрюкского городского поселения Темрюкского района "Обеспечение жильем молодых семей"</t>
  </si>
  <si>
    <t>Охрана семьи и детства</t>
  </si>
  <si>
    <t>Предоставление единовременной материальной помощи и финансовой помощи в связи с утратой имущества первой необходимости гражданам Российской Федерации, пострадавшим в результате чрезвычайной ситуации в связи с выпадением обильных осадков в виде дождя 13 августа 2021 года на территории Темрюкского городского поселения Темрюкского района</t>
  </si>
  <si>
    <t>9910040492</t>
  </si>
  <si>
    <t>Субсидии бюджетам муниципальных образований Краснодарского края из резервного фонда администрации Краснодарского края</t>
  </si>
  <si>
    <t>99100S2400</t>
  </si>
  <si>
    <t>»</t>
  </si>
  <si>
    <t xml:space="preserve"> «ПРИЛОЖЕНИЕ № 5</t>
  </si>
  <si>
    <t>5200000000</t>
  </si>
  <si>
    <t>Проведение прочих мероприятий в сфере охраны труда</t>
  </si>
  <si>
    <t>8610500000</t>
  </si>
  <si>
    <t>Приобретение средств индивидуальной защиты для предупреждения и предотвращения коронавирусной инфекции COVID-19</t>
  </si>
  <si>
    <t>8610520430</t>
  </si>
  <si>
    <t>Муниципальная программа Темрюкского городского поселения Темрюкского района «Управление муниципальным имуществом»</t>
  </si>
  <si>
    <t>Муниципальная программа Темрюкского городского поселения Темрюкского района «Развитие органов территориального общественного самоуправления Темрюкского городского поселения Темрюкского района»</t>
  </si>
  <si>
    <t>Муниципальная программа Темрюкского городского поселения Темрюкского района «Противодействие коррупции»</t>
  </si>
  <si>
    <t>Улучшение условий и охраны труда в целях снижения производственного травматизма и профессиональной заболеваемости работников предприятий, учреждений и организаций Темрюкского городского поселения Темрюкского района</t>
  </si>
  <si>
    <t>Осуществлении полномочий на определение поставщиков (подрядчиков, исполнителей) при осуществлении конкурентных способов закупок товаров, работ, услуг для обеспечения муниципальных нужд Темрюкского городского поселения Темрюкского района</t>
  </si>
  <si>
    <t>Муниципальная программа Темрюкского городского поселения Темрюкского района "Профилактика терроризма и экстремизма"</t>
  </si>
  <si>
    <t>Муниципальная программа  Темрюкского городского поселения 
Темрюкского района «Повышение безопасности дорожного движения»</t>
  </si>
  <si>
    <t>Муниципальная программа Темрюкского городского поселения Темрюкского района  «Обеспечение земельных участков, предоставленных многодетным семьям, инженерной инфраструктурой в целях жилищного строительства»</t>
  </si>
  <si>
    <t>Муниципальная программа Темрюкского городского поселения Темрюкского района "Организация благоустройства территории"</t>
  </si>
  <si>
    <t xml:space="preserve">Профессиональная подготовка, переподготовка и повышение квалификации </t>
  </si>
  <si>
    <t>Муниципальная программа Темрюкского городского поселения Темрюкского района «Молодежь Темрюка»</t>
  </si>
  <si>
    <t>Муниципальная программа Темрюкского городского поселения Темрюкского района «Развитие сферы культуры»</t>
  </si>
  <si>
    <t>Муниципальная программа Темрюкского городского поселения Темрюкского района "Поддержка социально ориентированных некоммерческих организаций"</t>
  </si>
  <si>
    <t>Муниципальная программа Темрюкского городского поселения Темрюкского района «Развитие физической культуры и спорта»</t>
  </si>
  <si>
    <t>Реализация мероприятий государственной программы Краснодарского края "Развитие жилищно-коммунального хозяйства" (за счет средств бюджета Темрюкского городского поселения Темрюкского района)</t>
  </si>
  <si>
    <t>6810120192</t>
  </si>
  <si>
    <t>Иные межбюджетные трансферты на дополнительную помощь местным бюджетам для решения социально значимых вопросов местного значения на 2022 год</t>
  </si>
  <si>
    <t>Строительство объектов инженерной инфраструктуры</t>
  </si>
  <si>
    <t>84105S2640</t>
  </si>
  <si>
    <t xml:space="preserve">Заместитель главы </t>
  </si>
  <si>
    <t>Реализация адресной программы Краснодарского края «Переселение граждан из аварийного жилищного фонда на 2019 – 2023 годы»</t>
  </si>
  <si>
    <t>781F300000</t>
  </si>
  <si>
    <t>Переселение граждан из аварийного жилищного фонда (за счет средств государственной корпорации – Фонда содействия реформированию жилищно-коммунального хозяйства)</t>
  </si>
  <si>
    <t>781F367483</t>
  </si>
  <si>
    <t>Переселение граждан из аварийного жилищного фонда</t>
  </si>
  <si>
    <t>781F367484</t>
  </si>
  <si>
    <t>Улучшение ситуации по обеспечению жильем граждан, состоящих на учете в качестве нуждающихся в жилых помещениях, в том числе вне очереди, а также предоставление или выплата возмещения за изымаемые жилые помещения в аварийных многоквартирных домах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</si>
</sst>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</numFmts>
  <fonts count="9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167" fontId="2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167" fontId="2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7" fontId="8" fillId="0" borderId="0" xfId="1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167" fontId="2" fillId="0" borderId="0" xfId="1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7" fontId="4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justify" vertical="center" wrapText="1"/>
    </xf>
    <xf numFmtId="0" fontId="2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0" fontId="8" fillId="0" borderId="0" xfId="1" applyNumberFormat="1" applyFont="1" applyFill="1" applyBorder="1" applyAlignment="1">
      <alignment horizontal="justify" vertical="center" wrapText="1"/>
    </xf>
    <xf numFmtId="14" fontId="2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4"/>
  <sheetViews>
    <sheetView tabSelected="1" view="pageBreakPreview" topLeftCell="A7" zoomScaleNormal="100" zoomScaleSheetLayoutView="100" workbookViewId="0">
      <selection activeCell="B12" sqref="B12"/>
    </sheetView>
  </sheetViews>
  <sheetFormatPr defaultColWidth="9.140625" defaultRowHeight="18.75" x14ac:dyDescent="0.2"/>
  <cols>
    <col min="1" max="1" width="6.7109375" style="66" customWidth="1"/>
    <col min="2" max="2" width="77.5703125" style="55" customWidth="1"/>
    <col min="3" max="3" width="7.5703125" style="66" customWidth="1"/>
    <col min="4" max="4" width="5.140625" style="66" customWidth="1"/>
    <col min="5" max="5" width="4.42578125" style="66" customWidth="1"/>
    <col min="6" max="6" width="18.42578125" style="66" customWidth="1"/>
    <col min="7" max="7" width="9" style="66" customWidth="1"/>
    <col min="8" max="8" width="15.42578125" style="23" customWidth="1"/>
    <col min="9" max="9" width="3" style="19" customWidth="1"/>
    <col min="10" max="10" width="1.42578125" style="19" customWidth="1"/>
    <col min="11" max="11" width="14.7109375" style="19" bestFit="1" customWidth="1"/>
    <col min="12" max="12" width="10.42578125" style="19" bestFit="1" customWidth="1"/>
    <col min="13" max="13" width="12.28515625" style="19" bestFit="1" customWidth="1"/>
    <col min="14" max="16384" width="9.140625" style="19"/>
  </cols>
  <sheetData>
    <row r="1" spans="2:10" ht="59.25" hidden="1" customHeight="1" x14ac:dyDescent="0.2">
      <c r="C1" s="72"/>
      <c r="D1" s="72"/>
      <c r="E1" s="72"/>
      <c r="F1" s="72"/>
      <c r="G1" s="72"/>
      <c r="H1" s="72"/>
      <c r="I1" s="43"/>
      <c r="J1" s="43"/>
    </row>
    <row r="2" spans="2:10" ht="59.25" hidden="1" customHeight="1" x14ac:dyDescent="0.2">
      <c r="C2" s="72"/>
      <c r="D2" s="72"/>
      <c r="E2" s="72"/>
      <c r="F2" s="72"/>
      <c r="G2" s="72"/>
      <c r="H2" s="72"/>
      <c r="I2" s="43"/>
      <c r="J2" s="43"/>
    </row>
    <row r="3" spans="2:10" ht="59.25" hidden="1" customHeight="1" x14ac:dyDescent="0.2">
      <c r="C3" s="73"/>
      <c r="D3" s="73"/>
      <c r="E3" s="73"/>
      <c r="F3" s="73"/>
      <c r="G3" s="73"/>
      <c r="H3" s="73"/>
      <c r="I3" s="43"/>
      <c r="J3" s="43"/>
    </row>
    <row r="4" spans="2:10" ht="59.25" hidden="1" customHeight="1" x14ac:dyDescent="0.2">
      <c r="B4" s="56"/>
      <c r="C4" s="73"/>
      <c r="D4" s="73"/>
      <c r="E4" s="73"/>
      <c r="F4" s="73"/>
      <c r="G4" s="73"/>
      <c r="H4" s="73"/>
    </row>
    <row r="5" spans="2:10" ht="59.25" hidden="1" customHeight="1" x14ac:dyDescent="0.2">
      <c r="C5" s="73"/>
      <c r="D5" s="73"/>
      <c r="E5" s="73"/>
      <c r="F5" s="73"/>
      <c r="G5" s="73"/>
      <c r="H5" s="73"/>
      <c r="I5" s="43"/>
      <c r="J5" s="43"/>
    </row>
    <row r="6" spans="2:10" ht="59.25" hidden="1" customHeight="1" x14ac:dyDescent="0.2">
      <c r="D6" s="68"/>
      <c r="E6" s="68"/>
      <c r="F6" s="68"/>
      <c r="G6" s="68"/>
      <c r="H6" s="68"/>
      <c r="I6" s="43"/>
      <c r="J6" s="43"/>
    </row>
    <row r="7" spans="2:10" ht="20.100000000000001" customHeight="1" x14ac:dyDescent="0.2">
      <c r="C7" s="68" t="s">
        <v>774</v>
      </c>
      <c r="D7" s="68"/>
      <c r="E7" s="68"/>
      <c r="F7" s="68"/>
      <c r="G7" s="68"/>
      <c r="H7" s="68"/>
      <c r="I7" s="43"/>
      <c r="J7" s="43"/>
    </row>
    <row r="8" spans="2:10" ht="20.100000000000001" customHeight="1" x14ac:dyDescent="0.2">
      <c r="C8" s="68" t="s">
        <v>775</v>
      </c>
      <c r="D8" s="68"/>
      <c r="E8" s="68"/>
      <c r="F8" s="68"/>
      <c r="G8" s="68"/>
      <c r="H8" s="68"/>
      <c r="I8" s="43"/>
      <c r="J8" s="43"/>
    </row>
    <row r="9" spans="2:10" ht="20.100000000000001" customHeight="1" x14ac:dyDescent="0.2">
      <c r="C9" s="68" t="s">
        <v>56</v>
      </c>
      <c r="D9" s="68"/>
      <c r="E9" s="68"/>
      <c r="F9" s="68"/>
      <c r="G9" s="68"/>
      <c r="H9" s="68"/>
      <c r="I9" s="43"/>
      <c r="J9" s="43"/>
    </row>
    <row r="10" spans="2:10" ht="20.100000000000001" customHeight="1" x14ac:dyDescent="0.2">
      <c r="C10" s="68" t="s">
        <v>776</v>
      </c>
      <c r="D10" s="68"/>
      <c r="E10" s="68"/>
      <c r="F10" s="68"/>
      <c r="G10" s="68"/>
      <c r="H10" s="68"/>
      <c r="I10" s="43"/>
      <c r="J10" s="43"/>
    </row>
    <row r="11" spans="2:10" ht="20.100000000000001" customHeight="1" x14ac:dyDescent="0.2">
      <c r="C11" s="68" t="s">
        <v>777</v>
      </c>
      <c r="D11" s="68"/>
      <c r="E11" s="68"/>
      <c r="F11" s="68"/>
      <c r="G11" s="68"/>
      <c r="H11" s="68"/>
      <c r="I11" s="43"/>
      <c r="J11" s="43"/>
    </row>
    <row r="12" spans="2:10" ht="20.100000000000001" customHeight="1" x14ac:dyDescent="0.2">
      <c r="C12" s="68"/>
      <c r="D12" s="68"/>
      <c r="E12" s="68"/>
      <c r="F12" s="68"/>
      <c r="G12" s="68"/>
      <c r="H12" s="68"/>
      <c r="I12" s="43"/>
      <c r="J12" s="43"/>
    </row>
    <row r="13" spans="2:10" ht="20.100000000000001" customHeight="1" x14ac:dyDescent="0.2">
      <c r="C13" s="68" t="s">
        <v>817</v>
      </c>
      <c r="D13" s="68"/>
      <c r="E13" s="68"/>
      <c r="F13" s="68"/>
      <c r="G13" s="68"/>
      <c r="H13" s="68"/>
      <c r="I13" s="43"/>
      <c r="J13" s="43"/>
    </row>
    <row r="14" spans="2:10" ht="20.100000000000001" customHeight="1" x14ac:dyDescent="0.2">
      <c r="C14" s="68" t="s">
        <v>772</v>
      </c>
      <c r="D14" s="68"/>
      <c r="E14" s="68"/>
      <c r="F14" s="68"/>
      <c r="G14" s="68"/>
      <c r="H14" s="68"/>
      <c r="I14" s="43"/>
      <c r="J14" s="43"/>
    </row>
    <row r="15" spans="2:10" ht="20.100000000000001" customHeight="1" x14ac:dyDescent="0.2">
      <c r="C15" s="68" t="s">
        <v>56</v>
      </c>
      <c r="D15" s="68"/>
      <c r="E15" s="68"/>
      <c r="F15" s="68"/>
      <c r="G15" s="68"/>
      <c r="H15" s="68"/>
      <c r="I15" s="43"/>
      <c r="J15" s="43"/>
    </row>
    <row r="16" spans="2:10" ht="20.100000000000001" customHeight="1" x14ac:dyDescent="0.2">
      <c r="C16" s="68" t="s">
        <v>773</v>
      </c>
      <c r="D16" s="68"/>
      <c r="E16" s="68"/>
      <c r="F16" s="68"/>
      <c r="G16" s="68"/>
      <c r="H16" s="68"/>
      <c r="I16" s="43"/>
      <c r="J16" s="43"/>
    </row>
    <row r="17" spans="1:11" ht="20.100000000000001" customHeight="1" x14ac:dyDescent="0.2">
      <c r="C17" s="68" t="s">
        <v>771</v>
      </c>
      <c r="D17" s="68"/>
      <c r="E17" s="68"/>
      <c r="F17" s="68"/>
      <c r="G17" s="68"/>
      <c r="H17" s="68"/>
      <c r="I17" s="43"/>
      <c r="J17" s="43"/>
    </row>
    <row r="18" spans="1:11" ht="20.100000000000001" customHeight="1" x14ac:dyDescent="0.2">
      <c r="C18" s="68" t="s">
        <v>778</v>
      </c>
      <c r="D18" s="68"/>
      <c r="E18" s="68"/>
      <c r="F18" s="68"/>
      <c r="G18" s="68"/>
      <c r="H18" s="68"/>
      <c r="I18" s="43"/>
      <c r="J18" s="43"/>
    </row>
    <row r="19" spans="1:11" ht="20.100000000000001" customHeight="1" x14ac:dyDescent="0.2">
      <c r="C19" s="68" t="s">
        <v>56</v>
      </c>
      <c r="D19" s="68"/>
      <c r="E19" s="68"/>
      <c r="F19" s="68"/>
      <c r="G19" s="68"/>
      <c r="H19" s="68"/>
      <c r="I19" s="43"/>
      <c r="J19" s="43"/>
    </row>
    <row r="20" spans="1:11" ht="20.100000000000001" customHeight="1" x14ac:dyDescent="0.2">
      <c r="C20" s="68" t="s">
        <v>779</v>
      </c>
      <c r="D20" s="68"/>
      <c r="E20" s="68"/>
      <c r="F20" s="68"/>
      <c r="G20" s="68"/>
      <c r="H20" s="68"/>
      <c r="I20" s="43"/>
      <c r="J20" s="43"/>
    </row>
    <row r="21" spans="1:11" ht="20.100000000000001" customHeight="1" x14ac:dyDescent="0.2">
      <c r="C21" s="68" t="s">
        <v>780</v>
      </c>
      <c r="D21" s="68"/>
      <c r="E21" s="68"/>
      <c r="F21" s="68"/>
      <c r="G21" s="68"/>
      <c r="H21" s="68"/>
      <c r="I21" s="43"/>
      <c r="J21" s="43"/>
    </row>
    <row r="22" spans="1:11" ht="18.75" customHeight="1" x14ac:dyDescent="0.2">
      <c r="H22" s="66"/>
      <c r="I22" s="43"/>
      <c r="J22" s="43"/>
    </row>
    <row r="23" spans="1:11" ht="23.25" customHeight="1" x14ac:dyDescent="0.2">
      <c r="C23" s="45"/>
      <c r="D23" s="45"/>
      <c r="E23" s="45"/>
      <c r="F23" s="45"/>
      <c r="G23" s="45"/>
      <c r="H23" s="46"/>
      <c r="I23" s="43"/>
      <c r="J23" s="43"/>
    </row>
    <row r="24" spans="1:11" ht="27" customHeight="1" x14ac:dyDescent="0.2">
      <c r="B24" s="70" t="s">
        <v>322</v>
      </c>
      <c r="C24" s="70"/>
      <c r="D24" s="70"/>
      <c r="E24" s="70"/>
      <c r="F24" s="70"/>
      <c r="G24" s="70"/>
      <c r="H24" s="70"/>
    </row>
    <row r="25" spans="1:11" ht="21.75" customHeight="1" x14ac:dyDescent="0.2">
      <c r="B25" s="70" t="s">
        <v>753</v>
      </c>
      <c r="C25" s="70"/>
      <c r="D25" s="70"/>
      <c r="E25" s="70"/>
      <c r="F25" s="70"/>
      <c r="G25" s="70"/>
      <c r="H25" s="70"/>
    </row>
    <row r="26" spans="1:11" ht="28.5" customHeight="1" x14ac:dyDescent="0.2">
      <c r="B26" s="57"/>
      <c r="C26" s="2"/>
      <c r="D26" s="2"/>
      <c r="E26" s="2"/>
      <c r="F26" s="2"/>
      <c r="G26" s="2"/>
      <c r="H26" s="3" t="s">
        <v>6</v>
      </c>
    </row>
    <row r="27" spans="1:11" ht="37.5" x14ac:dyDescent="0.2">
      <c r="A27" s="4" t="s">
        <v>598</v>
      </c>
      <c r="B27" s="5" t="s">
        <v>5</v>
      </c>
      <c r="C27" s="6" t="s">
        <v>82</v>
      </c>
      <c r="D27" s="7" t="s">
        <v>0</v>
      </c>
      <c r="E27" s="7" t="s">
        <v>1</v>
      </c>
      <c r="F27" s="7" t="s">
        <v>2</v>
      </c>
      <c r="G27" s="7" t="s">
        <v>3</v>
      </c>
      <c r="H27" s="8" t="s">
        <v>4</v>
      </c>
    </row>
    <row r="28" spans="1:11" x14ac:dyDescent="0.2">
      <c r="A28" s="6">
        <v>1</v>
      </c>
      <c r="B28" s="5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>
        <v>8</v>
      </c>
    </row>
    <row r="29" spans="1:11" ht="30" customHeight="1" x14ac:dyDescent="0.2">
      <c r="B29" s="58" t="s">
        <v>599</v>
      </c>
      <c r="C29" s="10"/>
      <c r="D29" s="11"/>
      <c r="E29" s="11"/>
      <c r="F29" s="11"/>
      <c r="G29" s="11"/>
      <c r="H29" s="12">
        <f>H31+H46</f>
        <v>522730.19999999995</v>
      </c>
    </row>
    <row r="30" spans="1:11" ht="9" customHeight="1" x14ac:dyDescent="0.2">
      <c r="B30" s="28"/>
      <c r="C30" s="10"/>
      <c r="D30" s="11"/>
      <c r="E30" s="11"/>
      <c r="F30" s="11"/>
      <c r="G30" s="11"/>
      <c r="H30" s="13"/>
    </row>
    <row r="31" spans="1:11" ht="45" customHeight="1" x14ac:dyDescent="0.2">
      <c r="A31" s="14">
        <v>1</v>
      </c>
      <c r="B31" s="59" t="s">
        <v>81</v>
      </c>
      <c r="C31" s="15" t="s">
        <v>52</v>
      </c>
      <c r="D31" s="16"/>
      <c r="E31" s="16"/>
      <c r="F31" s="16"/>
      <c r="G31" s="16"/>
      <c r="H31" s="12">
        <f>H32</f>
        <v>679.6</v>
      </c>
      <c r="K31" s="47"/>
    </row>
    <row r="32" spans="1:11" ht="30" customHeight="1" x14ac:dyDescent="0.2">
      <c r="B32" s="28" t="s">
        <v>14</v>
      </c>
      <c r="C32" s="17" t="s">
        <v>52</v>
      </c>
      <c r="D32" s="18" t="s">
        <v>7</v>
      </c>
      <c r="E32" s="18"/>
      <c r="F32" s="18"/>
      <c r="G32" s="18"/>
      <c r="H32" s="1">
        <f>H33</f>
        <v>679.6</v>
      </c>
    </row>
    <row r="33" spans="1:13" ht="65.099999999999994" customHeight="1" x14ac:dyDescent="0.2">
      <c r="B33" s="21" t="s">
        <v>316</v>
      </c>
      <c r="C33" s="17" t="s">
        <v>52</v>
      </c>
      <c r="D33" s="18" t="s">
        <v>7</v>
      </c>
      <c r="E33" s="18" t="s">
        <v>9</v>
      </c>
      <c r="F33" s="16"/>
      <c r="G33" s="16"/>
      <c r="H33" s="1">
        <f>H34+H41</f>
        <v>679.6</v>
      </c>
    </row>
    <row r="34" spans="1:13" ht="45" customHeight="1" x14ac:dyDescent="0.2">
      <c r="B34" s="21" t="s">
        <v>58</v>
      </c>
      <c r="C34" s="18" t="s">
        <v>52</v>
      </c>
      <c r="D34" s="18" t="s">
        <v>7</v>
      </c>
      <c r="E34" s="18" t="s">
        <v>9</v>
      </c>
      <c r="F34" s="18" t="s">
        <v>254</v>
      </c>
      <c r="G34" s="18"/>
      <c r="H34" s="1">
        <f>H35</f>
        <v>679.6</v>
      </c>
    </row>
    <row r="35" spans="1:13" ht="30" customHeight="1" x14ac:dyDescent="0.2">
      <c r="B35" s="21" t="s">
        <v>59</v>
      </c>
      <c r="C35" s="18" t="s">
        <v>52</v>
      </c>
      <c r="D35" s="18" t="s">
        <v>7</v>
      </c>
      <c r="E35" s="18" t="s">
        <v>9</v>
      </c>
      <c r="F35" s="18" t="s">
        <v>255</v>
      </c>
      <c r="G35" s="18"/>
      <c r="H35" s="1">
        <f>H36</f>
        <v>679.6</v>
      </c>
      <c r="M35" s="23"/>
    </row>
    <row r="36" spans="1:13" ht="45" customHeight="1" x14ac:dyDescent="0.2">
      <c r="B36" s="21" t="s">
        <v>60</v>
      </c>
      <c r="C36" s="18" t="s">
        <v>52</v>
      </c>
      <c r="D36" s="18" t="s">
        <v>7</v>
      </c>
      <c r="E36" s="18" t="s">
        <v>9</v>
      </c>
      <c r="F36" s="18" t="s">
        <v>256</v>
      </c>
      <c r="G36" s="18"/>
      <c r="H36" s="1">
        <f>H37+H38+H39</f>
        <v>679.6</v>
      </c>
    </row>
    <row r="37" spans="1:13" ht="45" customHeight="1" x14ac:dyDescent="0.2">
      <c r="B37" s="21" t="s">
        <v>320</v>
      </c>
      <c r="C37" s="18" t="s">
        <v>52</v>
      </c>
      <c r="D37" s="18" t="s">
        <v>7</v>
      </c>
      <c r="E37" s="18" t="s">
        <v>9</v>
      </c>
      <c r="F37" s="18" t="s">
        <v>256</v>
      </c>
      <c r="G37" s="18" t="s">
        <v>37</v>
      </c>
      <c r="H37" s="1">
        <f>522+150</f>
        <v>672</v>
      </c>
      <c r="M37" s="23">
        <f>H32+H47</f>
        <v>47959.700000000004</v>
      </c>
    </row>
    <row r="38" spans="1:13" ht="45" customHeight="1" x14ac:dyDescent="0.2">
      <c r="B38" s="21" t="s">
        <v>64</v>
      </c>
      <c r="C38" s="18" t="s">
        <v>52</v>
      </c>
      <c r="D38" s="18" t="s">
        <v>7</v>
      </c>
      <c r="E38" s="18" t="s">
        <v>9</v>
      </c>
      <c r="F38" s="18" t="s">
        <v>256</v>
      </c>
      <c r="G38" s="18" t="s">
        <v>38</v>
      </c>
      <c r="H38" s="1">
        <v>3.6</v>
      </c>
      <c r="M38" s="23">
        <f>H33+H48+H53-12.4</f>
        <v>25571.1</v>
      </c>
    </row>
    <row r="39" spans="1:13" ht="30" customHeight="1" x14ac:dyDescent="0.2">
      <c r="B39" s="21" t="s">
        <v>39</v>
      </c>
      <c r="C39" s="18" t="s">
        <v>52</v>
      </c>
      <c r="D39" s="18" t="s">
        <v>7</v>
      </c>
      <c r="E39" s="18" t="s">
        <v>9</v>
      </c>
      <c r="F39" s="18" t="s">
        <v>256</v>
      </c>
      <c r="G39" s="18" t="s">
        <v>40</v>
      </c>
      <c r="H39" s="1">
        <v>4</v>
      </c>
      <c r="M39" s="23"/>
    </row>
    <row r="40" spans="1:13" ht="18.75" hidden="1" customHeight="1" x14ac:dyDescent="0.2">
      <c r="B40" s="21" t="s">
        <v>388</v>
      </c>
      <c r="C40" s="18" t="s">
        <v>52</v>
      </c>
      <c r="D40" s="18" t="s">
        <v>7</v>
      </c>
      <c r="E40" s="18" t="s">
        <v>9</v>
      </c>
      <c r="F40" s="18" t="s">
        <v>390</v>
      </c>
      <c r="G40" s="18"/>
      <c r="H40" s="1">
        <f>H41</f>
        <v>0</v>
      </c>
      <c r="M40" s="23"/>
    </row>
    <row r="41" spans="1:13" ht="26.25" hidden="1" customHeight="1" x14ac:dyDescent="0.2">
      <c r="B41" s="38" t="s">
        <v>395</v>
      </c>
      <c r="C41" s="18" t="s">
        <v>52</v>
      </c>
      <c r="D41" s="18" t="s">
        <v>7</v>
      </c>
      <c r="E41" s="18" t="s">
        <v>9</v>
      </c>
      <c r="F41" s="18" t="s">
        <v>384</v>
      </c>
      <c r="G41" s="18"/>
      <c r="H41" s="1">
        <f>H42</f>
        <v>0</v>
      </c>
      <c r="M41" s="23">
        <f>H33+H48+H64+H75</f>
        <v>25422.1</v>
      </c>
    </row>
    <row r="42" spans="1:13" ht="26.25" hidden="1" customHeight="1" x14ac:dyDescent="0.2">
      <c r="B42" s="38" t="s">
        <v>396</v>
      </c>
      <c r="C42" s="18" t="s">
        <v>52</v>
      </c>
      <c r="D42" s="18" t="s">
        <v>7</v>
      </c>
      <c r="E42" s="18" t="s">
        <v>9</v>
      </c>
      <c r="F42" s="18" t="s">
        <v>385</v>
      </c>
      <c r="G42" s="18"/>
      <c r="H42" s="1">
        <f>H43</f>
        <v>0</v>
      </c>
      <c r="M42" s="23"/>
    </row>
    <row r="43" spans="1:13" ht="37.5" hidden="1" customHeight="1" x14ac:dyDescent="0.2">
      <c r="B43" s="21" t="s">
        <v>60</v>
      </c>
      <c r="C43" s="18" t="s">
        <v>52</v>
      </c>
      <c r="D43" s="18" t="s">
        <v>7</v>
      </c>
      <c r="E43" s="18" t="s">
        <v>9</v>
      </c>
      <c r="F43" s="18" t="s">
        <v>654</v>
      </c>
      <c r="G43" s="18"/>
      <c r="H43" s="1">
        <f>H44</f>
        <v>0</v>
      </c>
      <c r="M43" s="23"/>
    </row>
    <row r="44" spans="1:13" ht="42" hidden="1" customHeight="1" x14ac:dyDescent="0.2">
      <c r="B44" s="21" t="s">
        <v>64</v>
      </c>
      <c r="C44" s="18" t="s">
        <v>52</v>
      </c>
      <c r="D44" s="18" t="s">
        <v>7</v>
      </c>
      <c r="E44" s="18" t="s">
        <v>9</v>
      </c>
      <c r="F44" s="18" t="s">
        <v>654</v>
      </c>
      <c r="G44" s="18" t="s">
        <v>38</v>
      </c>
      <c r="H44" s="1">
        <v>0</v>
      </c>
      <c r="M44" s="23"/>
    </row>
    <row r="45" spans="1:13" ht="17.25" customHeight="1" x14ac:dyDescent="0.2">
      <c r="B45" s="28"/>
      <c r="C45" s="17"/>
      <c r="D45" s="18"/>
      <c r="E45" s="18"/>
      <c r="F45" s="18"/>
      <c r="G45" s="18"/>
      <c r="H45" s="1"/>
    </row>
    <row r="46" spans="1:13" ht="45" customHeight="1" x14ac:dyDescent="0.2">
      <c r="A46" s="14">
        <v>2</v>
      </c>
      <c r="B46" s="58" t="s">
        <v>53</v>
      </c>
      <c r="C46" s="15" t="s">
        <v>54</v>
      </c>
      <c r="D46" s="18"/>
      <c r="E46" s="18"/>
      <c r="F46" s="18"/>
      <c r="G46" s="18"/>
      <c r="H46" s="12">
        <f>H47+H319+H431+H771+H790+H863+H932+H941+H253</f>
        <v>522050.6</v>
      </c>
      <c r="M46" s="23"/>
    </row>
    <row r="47" spans="1:13" ht="30" customHeight="1" x14ac:dyDescent="0.2">
      <c r="B47" s="28" t="s">
        <v>14</v>
      </c>
      <c r="C47" s="17" t="s">
        <v>54</v>
      </c>
      <c r="D47" s="18" t="s">
        <v>7</v>
      </c>
      <c r="E47" s="18"/>
      <c r="F47" s="18"/>
      <c r="G47" s="18"/>
      <c r="H47" s="1">
        <f>H48+H53+H88+H101+H105+H93</f>
        <v>47280.100000000006</v>
      </c>
      <c r="K47" s="47"/>
      <c r="L47" s="47"/>
    </row>
    <row r="48" spans="1:13" ht="45" customHeight="1" x14ac:dyDescent="0.2">
      <c r="B48" s="28" t="s">
        <v>75</v>
      </c>
      <c r="C48" s="17" t="s">
        <v>54</v>
      </c>
      <c r="D48" s="18" t="s">
        <v>7</v>
      </c>
      <c r="E48" s="18" t="s">
        <v>8</v>
      </c>
      <c r="F48" s="18"/>
      <c r="G48" s="18"/>
      <c r="H48" s="1">
        <f>H49</f>
        <v>1696.8999999999999</v>
      </c>
    </row>
    <row r="49" spans="2:14" ht="45" customHeight="1" x14ac:dyDescent="0.2">
      <c r="B49" s="21" t="s">
        <v>66</v>
      </c>
      <c r="C49" s="17" t="s">
        <v>54</v>
      </c>
      <c r="D49" s="18" t="s">
        <v>7</v>
      </c>
      <c r="E49" s="18" t="s">
        <v>8</v>
      </c>
      <c r="F49" s="18" t="s">
        <v>257</v>
      </c>
      <c r="G49" s="18"/>
      <c r="H49" s="1">
        <f>H51</f>
        <v>1696.8999999999999</v>
      </c>
    </row>
    <row r="50" spans="2:14" ht="45" customHeight="1" x14ac:dyDescent="0.2">
      <c r="B50" s="21" t="s">
        <v>57</v>
      </c>
      <c r="C50" s="17" t="s">
        <v>54</v>
      </c>
      <c r="D50" s="18" t="s">
        <v>7</v>
      </c>
      <c r="E50" s="18" t="s">
        <v>8</v>
      </c>
      <c r="F50" s="18" t="s">
        <v>258</v>
      </c>
      <c r="G50" s="18"/>
      <c r="H50" s="1">
        <f>H51</f>
        <v>1696.8999999999999</v>
      </c>
    </row>
    <row r="51" spans="2:14" ht="45" customHeight="1" x14ac:dyDescent="0.2">
      <c r="B51" s="21" t="s">
        <v>328</v>
      </c>
      <c r="C51" s="17" t="s">
        <v>54</v>
      </c>
      <c r="D51" s="18" t="s">
        <v>7</v>
      </c>
      <c r="E51" s="18" t="s">
        <v>8</v>
      </c>
      <c r="F51" s="18" t="s">
        <v>259</v>
      </c>
      <c r="G51" s="18"/>
      <c r="H51" s="1">
        <f>H52</f>
        <v>1696.8999999999999</v>
      </c>
    </row>
    <row r="52" spans="2:14" ht="45" customHeight="1" x14ac:dyDescent="0.2">
      <c r="B52" s="21" t="s">
        <v>320</v>
      </c>
      <c r="C52" s="17" t="s">
        <v>54</v>
      </c>
      <c r="D52" s="18" t="s">
        <v>7</v>
      </c>
      <c r="E52" s="18" t="s">
        <v>8</v>
      </c>
      <c r="F52" s="18" t="s">
        <v>259</v>
      </c>
      <c r="G52" s="18" t="s">
        <v>37</v>
      </c>
      <c r="H52" s="1">
        <f>1184.8+355.4+118.5+38.2</f>
        <v>1696.8999999999999</v>
      </c>
    </row>
    <row r="53" spans="2:14" ht="65.099999999999994" customHeight="1" x14ac:dyDescent="0.2">
      <c r="B53" s="28" t="s">
        <v>41</v>
      </c>
      <c r="C53" s="17" t="s">
        <v>54</v>
      </c>
      <c r="D53" s="18" t="s">
        <v>7</v>
      </c>
      <c r="E53" s="18" t="s">
        <v>15</v>
      </c>
      <c r="F53" s="18"/>
      <c r="G53" s="18"/>
      <c r="H53" s="1">
        <f>H74+H54+H59+H64+H69+H83</f>
        <v>23207</v>
      </c>
    </row>
    <row r="54" spans="2:14" ht="20.25" hidden="1" customHeight="1" x14ac:dyDescent="0.2">
      <c r="B54" s="28"/>
      <c r="C54" s="17"/>
      <c r="D54" s="18"/>
      <c r="E54" s="18"/>
      <c r="F54" s="18"/>
      <c r="H54" s="1"/>
    </row>
    <row r="55" spans="2:14" ht="31.5" hidden="1" customHeight="1" x14ac:dyDescent="0.2">
      <c r="B55" s="28"/>
      <c r="C55" s="17"/>
      <c r="D55" s="18"/>
      <c r="E55" s="18"/>
      <c r="F55" s="18"/>
      <c r="H55" s="1"/>
    </row>
    <row r="56" spans="2:14" ht="30" hidden="1" customHeight="1" x14ac:dyDescent="0.2">
      <c r="B56" s="28"/>
      <c r="C56" s="17"/>
      <c r="D56" s="18"/>
      <c r="E56" s="18"/>
      <c r="F56" s="17"/>
      <c r="G56" s="18"/>
      <c r="H56" s="1"/>
    </row>
    <row r="57" spans="2:14" ht="57.75" hidden="1" customHeight="1" x14ac:dyDescent="0.2">
      <c r="B57" s="28"/>
      <c r="C57" s="17"/>
      <c r="D57" s="18"/>
      <c r="E57" s="18"/>
      <c r="F57" s="17"/>
      <c r="G57" s="18"/>
      <c r="H57" s="1"/>
    </row>
    <row r="58" spans="2:14" ht="15.75" hidden="1" customHeight="1" x14ac:dyDescent="0.2">
      <c r="B58" s="21"/>
      <c r="C58" s="17"/>
      <c r="D58" s="18"/>
      <c r="E58" s="18"/>
      <c r="F58" s="17"/>
      <c r="G58" s="18"/>
      <c r="H58" s="1"/>
    </row>
    <row r="59" spans="2:14" ht="55.5" hidden="1" customHeight="1" x14ac:dyDescent="0.2">
      <c r="B59" s="28" t="s">
        <v>267</v>
      </c>
      <c r="C59" s="17" t="s">
        <v>54</v>
      </c>
      <c r="D59" s="18" t="s">
        <v>7</v>
      </c>
      <c r="E59" s="18" t="s">
        <v>15</v>
      </c>
      <c r="F59" s="18" t="s">
        <v>92</v>
      </c>
      <c r="H59" s="1">
        <f>H60</f>
        <v>0</v>
      </c>
      <c r="L59" s="23"/>
      <c r="M59" s="23"/>
    </row>
    <row r="60" spans="2:14" ht="29.25" hidden="1" customHeight="1" x14ac:dyDescent="0.2">
      <c r="B60" s="28" t="s">
        <v>268</v>
      </c>
      <c r="C60" s="17" t="s">
        <v>54</v>
      </c>
      <c r="D60" s="18" t="s">
        <v>7</v>
      </c>
      <c r="E60" s="18" t="s">
        <v>15</v>
      </c>
      <c r="F60" s="18" t="s">
        <v>270</v>
      </c>
      <c r="H60" s="1">
        <f>H61</f>
        <v>0</v>
      </c>
      <c r="N60" s="23"/>
    </row>
    <row r="61" spans="2:14" ht="39" hidden="1" customHeight="1" x14ac:dyDescent="0.2">
      <c r="B61" s="28" t="s">
        <v>269</v>
      </c>
      <c r="C61" s="17" t="s">
        <v>54</v>
      </c>
      <c r="D61" s="18" t="s">
        <v>7</v>
      </c>
      <c r="E61" s="18" t="s">
        <v>15</v>
      </c>
      <c r="F61" s="17" t="s">
        <v>271</v>
      </c>
      <c r="G61" s="18"/>
      <c r="H61" s="1">
        <f>H62</f>
        <v>0</v>
      </c>
    </row>
    <row r="62" spans="2:14" ht="44.25" hidden="1" customHeight="1" x14ac:dyDescent="0.2">
      <c r="B62" s="28" t="s">
        <v>297</v>
      </c>
      <c r="C62" s="17" t="s">
        <v>54</v>
      </c>
      <c r="D62" s="18" t="s">
        <v>7</v>
      </c>
      <c r="E62" s="18" t="s">
        <v>15</v>
      </c>
      <c r="F62" s="17" t="s">
        <v>272</v>
      </c>
      <c r="G62" s="18"/>
      <c r="H62" s="1">
        <f>H63</f>
        <v>0</v>
      </c>
    </row>
    <row r="63" spans="2:14" ht="39" hidden="1" customHeight="1" x14ac:dyDescent="0.2">
      <c r="B63" s="21" t="s">
        <v>320</v>
      </c>
      <c r="C63" s="17" t="s">
        <v>54</v>
      </c>
      <c r="D63" s="18" t="s">
        <v>7</v>
      </c>
      <c r="E63" s="18" t="s">
        <v>15</v>
      </c>
      <c r="F63" s="17" t="s">
        <v>272</v>
      </c>
      <c r="G63" s="18" t="s">
        <v>37</v>
      </c>
      <c r="H63" s="1"/>
    </row>
    <row r="64" spans="2:14" ht="39" hidden="1" customHeight="1" x14ac:dyDescent="0.2">
      <c r="B64" s="28" t="s">
        <v>267</v>
      </c>
      <c r="C64" s="17" t="s">
        <v>54</v>
      </c>
      <c r="D64" s="18" t="s">
        <v>7</v>
      </c>
      <c r="E64" s="18" t="s">
        <v>15</v>
      </c>
      <c r="F64" s="18" t="s">
        <v>92</v>
      </c>
      <c r="H64" s="1">
        <f>H65</f>
        <v>0</v>
      </c>
    </row>
    <row r="65" spans="2:8" ht="39" hidden="1" customHeight="1" x14ac:dyDescent="0.2">
      <c r="B65" s="28" t="s">
        <v>268</v>
      </c>
      <c r="C65" s="17" t="s">
        <v>54</v>
      </c>
      <c r="D65" s="18" t="s">
        <v>7</v>
      </c>
      <c r="E65" s="18" t="s">
        <v>15</v>
      </c>
      <c r="F65" s="18" t="s">
        <v>270</v>
      </c>
      <c r="H65" s="1">
        <f>H66</f>
        <v>0</v>
      </c>
    </row>
    <row r="66" spans="2:8" ht="39" hidden="1" customHeight="1" x14ac:dyDescent="0.2">
      <c r="B66" s="28" t="s">
        <v>269</v>
      </c>
      <c r="C66" s="17" t="s">
        <v>54</v>
      </c>
      <c r="D66" s="18" t="s">
        <v>7</v>
      </c>
      <c r="E66" s="18" t="s">
        <v>15</v>
      </c>
      <c r="F66" s="17" t="s">
        <v>271</v>
      </c>
      <c r="G66" s="18"/>
      <c r="H66" s="1">
        <f>H67</f>
        <v>0</v>
      </c>
    </row>
    <row r="67" spans="2:8" ht="39" hidden="1" customHeight="1" x14ac:dyDescent="0.2">
      <c r="B67" s="28" t="s">
        <v>297</v>
      </c>
      <c r="C67" s="17" t="s">
        <v>54</v>
      </c>
      <c r="D67" s="18" t="s">
        <v>7</v>
      </c>
      <c r="E67" s="18" t="s">
        <v>15</v>
      </c>
      <c r="F67" s="17" t="s">
        <v>272</v>
      </c>
      <c r="G67" s="18"/>
      <c r="H67" s="1">
        <f>H68</f>
        <v>0</v>
      </c>
    </row>
    <row r="68" spans="2:8" ht="22.5" hidden="1" customHeight="1" x14ac:dyDescent="0.2">
      <c r="B68" s="21" t="s">
        <v>320</v>
      </c>
      <c r="C68" s="17" t="s">
        <v>54</v>
      </c>
      <c r="D68" s="18" t="s">
        <v>7</v>
      </c>
      <c r="E68" s="18" t="s">
        <v>15</v>
      </c>
      <c r="F68" s="17" t="s">
        <v>272</v>
      </c>
      <c r="G68" s="18" t="s">
        <v>37</v>
      </c>
      <c r="H68" s="1">
        <v>0</v>
      </c>
    </row>
    <row r="69" spans="2:8" ht="65.099999999999994" customHeight="1" x14ac:dyDescent="0.2">
      <c r="B69" s="22" t="s">
        <v>374</v>
      </c>
      <c r="C69" s="17" t="s">
        <v>54</v>
      </c>
      <c r="D69" s="18" t="s">
        <v>7</v>
      </c>
      <c r="E69" s="18" t="s">
        <v>15</v>
      </c>
      <c r="F69" s="18" t="s">
        <v>366</v>
      </c>
      <c r="G69" s="18"/>
      <c r="H69" s="1">
        <f>H70</f>
        <v>67</v>
      </c>
    </row>
    <row r="70" spans="2:8" ht="99.95" customHeight="1" x14ac:dyDescent="0.2">
      <c r="B70" s="22" t="s">
        <v>826</v>
      </c>
      <c r="C70" s="17" t="s">
        <v>54</v>
      </c>
      <c r="D70" s="18" t="s">
        <v>7</v>
      </c>
      <c r="E70" s="18" t="s">
        <v>15</v>
      </c>
      <c r="F70" s="18" t="s">
        <v>367</v>
      </c>
      <c r="G70" s="18"/>
      <c r="H70" s="1">
        <f>H71</f>
        <v>67</v>
      </c>
    </row>
    <row r="71" spans="2:8" ht="45" customHeight="1" x14ac:dyDescent="0.2">
      <c r="B71" s="22" t="s">
        <v>628</v>
      </c>
      <c r="C71" s="10">
        <v>992</v>
      </c>
      <c r="D71" s="18" t="s">
        <v>7</v>
      </c>
      <c r="E71" s="18" t="s">
        <v>15</v>
      </c>
      <c r="F71" s="18" t="s">
        <v>629</v>
      </c>
      <c r="G71" s="18"/>
      <c r="H71" s="1">
        <f>H72</f>
        <v>67</v>
      </c>
    </row>
    <row r="72" spans="2:8" ht="45" customHeight="1" x14ac:dyDescent="0.2">
      <c r="B72" s="22" t="s">
        <v>630</v>
      </c>
      <c r="C72" s="10">
        <v>992</v>
      </c>
      <c r="D72" s="18" t="s">
        <v>7</v>
      </c>
      <c r="E72" s="18" t="s">
        <v>15</v>
      </c>
      <c r="F72" s="18" t="s">
        <v>631</v>
      </c>
      <c r="G72" s="18"/>
      <c r="H72" s="1">
        <f>H73</f>
        <v>67</v>
      </c>
    </row>
    <row r="73" spans="2:8" ht="45" customHeight="1" x14ac:dyDescent="0.2">
      <c r="B73" s="21" t="s">
        <v>64</v>
      </c>
      <c r="C73" s="10">
        <v>992</v>
      </c>
      <c r="D73" s="18" t="s">
        <v>7</v>
      </c>
      <c r="E73" s="18" t="s">
        <v>15</v>
      </c>
      <c r="F73" s="18" t="s">
        <v>631</v>
      </c>
      <c r="G73" s="18" t="s">
        <v>38</v>
      </c>
      <c r="H73" s="1">
        <v>67</v>
      </c>
    </row>
    <row r="74" spans="2:8" ht="45" customHeight="1" x14ac:dyDescent="0.2">
      <c r="B74" s="28" t="s">
        <v>61</v>
      </c>
      <c r="C74" s="17" t="s">
        <v>54</v>
      </c>
      <c r="D74" s="18" t="s">
        <v>7</v>
      </c>
      <c r="E74" s="18" t="s">
        <v>15</v>
      </c>
      <c r="F74" s="18" t="s">
        <v>260</v>
      </c>
      <c r="G74" s="18"/>
      <c r="H74" s="1">
        <f>H75+H80</f>
        <v>23058</v>
      </c>
    </row>
    <row r="75" spans="2:8" ht="45" customHeight="1" x14ac:dyDescent="0.2">
      <c r="B75" s="28" t="s">
        <v>53</v>
      </c>
      <c r="C75" s="17" t="s">
        <v>54</v>
      </c>
      <c r="D75" s="18" t="s">
        <v>7</v>
      </c>
      <c r="E75" s="18" t="s">
        <v>15</v>
      </c>
      <c r="F75" s="18" t="s">
        <v>261</v>
      </c>
      <c r="G75" s="18"/>
      <c r="H75" s="1">
        <f>H76</f>
        <v>23045.599999999999</v>
      </c>
    </row>
    <row r="76" spans="2:8" ht="45" customHeight="1" x14ac:dyDescent="0.2">
      <c r="B76" s="28" t="s">
        <v>60</v>
      </c>
      <c r="C76" s="17" t="s">
        <v>54</v>
      </c>
      <c r="D76" s="18" t="s">
        <v>7</v>
      </c>
      <c r="E76" s="18" t="s">
        <v>15</v>
      </c>
      <c r="F76" s="18" t="s">
        <v>262</v>
      </c>
      <c r="G76" s="18"/>
      <c r="H76" s="1">
        <f>H77+H78+H79</f>
        <v>23045.599999999999</v>
      </c>
    </row>
    <row r="77" spans="2:8" ht="45" customHeight="1" x14ac:dyDescent="0.2">
      <c r="B77" s="28" t="s">
        <v>320</v>
      </c>
      <c r="C77" s="17" t="s">
        <v>54</v>
      </c>
      <c r="D77" s="18" t="s">
        <v>7</v>
      </c>
      <c r="E77" s="18" t="s">
        <v>15</v>
      </c>
      <c r="F77" s="18" t="s">
        <v>262</v>
      </c>
      <c r="G77" s="18" t="s">
        <v>37</v>
      </c>
      <c r="H77" s="1">
        <f>14988.4+4288.2+2631.3+1033</f>
        <v>22940.899999999998</v>
      </c>
    </row>
    <row r="78" spans="2:8" ht="45" customHeight="1" x14ac:dyDescent="0.2">
      <c r="B78" s="28" t="s">
        <v>64</v>
      </c>
      <c r="C78" s="17" t="s">
        <v>54</v>
      </c>
      <c r="D78" s="18" t="s">
        <v>7</v>
      </c>
      <c r="E78" s="18" t="s">
        <v>15</v>
      </c>
      <c r="F78" s="18" t="s">
        <v>262</v>
      </c>
      <c r="G78" s="18" t="s">
        <v>38</v>
      </c>
      <c r="H78" s="1">
        <v>54</v>
      </c>
    </row>
    <row r="79" spans="2:8" ht="30" customHeight="1" x14ac:dyDescent="0.2">
      <c r="B79" s="28" t="s">
        <v>39</v>
      </c>
      <c r="C79" s="17" t="s">
        <v>54</v>
      </c>
      <c r="D79" s="18" t="s">
        <v>7</v>
      </c>
      <c r="E79" s="18" t="s">
        <v>15</v>
      </c>
      <c r="F79" s="18" t="s">
        <v>262</v>
      </c>
      <c r="G79" s="18" t="s">
        <v>40</v>
      </c>
      <c r="H79" s="1">
        <v>50.7</v>
      </c>
    </row>
    <row r="80" spans="2:8" ht="30" customHeight="1" x14ac:dyDescent="0.2">
      <c r="B80" s="21" t="s">
        <v>291</v>
      </c>
      <c r="C80" s="17" t="s">
        <v>54</v>
      </c>
      <c r="D80" s="18" t="s">
        <v>7</v>
      </c>
      <c r="E80" s="18" t="s">
        <v>15</v>
      </c>
      <c r="F80" s="18" t="s">
        <v>293</v>
      </c>
      <c r="G80" s="18"/>
      <c r="H80" s="1">
        <f>H81</f>
        <v>12.4</v>
      </c>
    </row>
    <row r="81" spans="2:27" ht="45" customHeight="1" x14ac:dyDescent="0.2">
      <c r="B81" s="21" t="s">
        <v>292</v>
      </c>
      <c r="C81" s="17" t="s">
        <v>54</v>
      </c>
      <c r="D81" s="18" t="s">
        <v>7</v>
      </c>
      <c r="E81" s="18" t="s">
        <v>15</v>
      </c>
      <c r="F81" s="18" t="s">
        <v>294</v>
      </c>
      <c r="G81" s="18"/>
      <c r="H81" s="1">
        <f>H82</f>
        <v>12.4</v>
      </c>
    </row>
    <row r="82" spans="2:27" ht="45" customHeight="1" x14ac:dyDescent="0.2">
      <c r="B82" s="21" t="s">
        <v>64</v>
      </c>
      <c r="C82" s="17" t="s">
        <v>54</v>
      </c>
      <c r="D82" s="18" t="s">
        <v>7</v>
      </c>
      <c r="E82" s="18" t="s">
        <v>15</v>
      </c>
      <c r="F82" s="18" t="s">
        <v>294</v>
      </c>
      <c r="G82" s="18" t="s">
        <v>38</v>
      </c>
      <c r="H82" s="1">
        <v>12.4</v>
      </c>
    </row>
    <row r="83" spans="2:27" ht="30" customHeight="1" x14ac:dyDescent="0.2">
      <c r="B83" s="38" t="s">
        <v>388</v>
      </c>
      <c r="C83" s="17" t="s">
        <v>54</v>
      </c>
      <c r="D83" s="18" t="s">
        <v>7</v>
      </c>
      <c r="E83" s="18" t="s">
        <v>15</v>
      </c>
      <c r="F83" s="18" t="s">
        <v>390</v>
      </c>
      <c r="G83" s="18"/>
      <c r="H83" s="39">
        <f>H84</f>
        <v>82</v>
      </c>
    </row>
    <row r="84" spans="2:27" ht="30" customHeight="1" x14ac:dyDescent="0.2">
      <c r="B84" s="38" t="s">
        <v>395</v>
      </c>
      <c r="C84" s="17" t="s">
        <v>54</v>
      </c>
      <c r="D84" s="18" t="s">
        <v>7</v>
      </c>
      <c r="E84" s="18" t="s">
        <v>15</v>
      </c>
      <c r="F84" s="18" t="s">
        <v>384</v>
      </c>
      <c r="G84" s="18"/>
      <c r="H84" s="39">
        <f>H85</f>
        <v>82</v>
      </c>
    </row>
    <row r="85" spans="2:27" ht="30" customHeight="1" x14ac:dyDescent="0.2">
      <c r="B85" s="38" t="s">
        <v>396</v>
      </c>
      <c r="C85" s="17" t="s">
        <v>54</v>
      </c>
      <c r="D85" s="18" t="s">
        <v>7</v>
      </c>
      <c r="E85" s="18" t="s">
        <v>15</v>
      </c>
      <c r="F85" s="18" t="s">
        <v>385</v>
      </c>
      <c r="G85" s="18"/>
      <c r="H85" s="39">
        <f>H86</f>
        <v>82</v>
      </c>
    </row>
    <row r="86" spans="2:27" ht="45" customHeight="1" x14ac:dyDescent="0.2">
      <c r="B86" s="21" t="s">
        <v>60</v>
      </c>
      <c r="C86" s="17" t="s">
        <v>54</v>
      </c>
      <c r="D86" s="18" t="s">
        <v>7</v>
      </c>
      <c r="E86" s="18" t="s">
        <v>15</v>
      </c>
      <c r="F86" s="18" t="s">
        <v>654</v>
      </c>
      <c r="G86" s="18"/>
      <c r="H86" s="39">
        <f>H87</f>
        <v>82</v>
      </c>
    </row>
    <row r="87" spans="2:27" ht="45" customHeight="1" x14ac:dyDescent="0.2">
      <c r="B87" s="21" t="s">
        <v>64</v>
      </c>
      <c r="C87" s="17" t="s">
        <v>54</v>
      </c>
      <c r="D87" s="18" t="s">
        <v>7</v>
      </c>
      <c r="E87" s="18" t="s">
        <v>15</v>
      </c>
      <c r="F87" s="18" t="s">
        <v>654</v>
      </c>
      <c r="G87" s="18" t="s">
        <v>38</v>
      </c>
      <c r="H87" s="39">
        <v>82</v>
      </c>
    </row>
    <row r="88" spans="2:27" ht="65.099999999999994" customHeight="1" x14ac:dyDescent="0.2">
      <c r="B88" s="28" t="s">
        <v>42</v>
      </c>
      <c r="C88" s="17" t="s">
        <v>54</v>
      </c>
      <c r="D88" s="18" t="s">
        <v>7</v>
      </c>
      <c r="E88" s="18" t="s">
        <v>34</v>
      </c>
      <c r="F88" s="18"/>
      <c r="G88" s="18"/>
      <c r="H88" s="1">
        <f>H89+H97</f>
        <v>593.90000000000009</v>
      </c>
    </row>
    <row r="89" spans="2:27" ht="45" customHeight="1" x14ac:dyDescent="0.2">
      <c r="B89" s="21" t="s">
        <v>194</v>
      </c>
      <c r="C89" s="17" t="s">
        <v>54</v>
      </c>
      <c r="D89" s="18" t="s">
        <v>7</v>
      </c>
      <c r="E89" s="18" t="s">
        <v>34</v>
      </c>
      <c r="F89" s="18" t="s">
        <v>196</v>
      </c>
      <c r="G89" s="18"/>
      <c r="H89" s="1">
        <f>H92</f>
        <v>324.3</v>
      </c>
    </row>
    <row r="90" spans="2:27" ht="45" customHeight="1" x14ac:dyDescent="0.2">
      <c r="B90" s="21" t="s">
        <v>195</v>
      </c>
      <c r="C90" s="17" t="s">
        <v>54</v>
      </c>
      <c r="D90" s="18" t="s">
        <v>7</v>
      </c>
      <c r="E90" s="18" t="s">
        <v>34</v>
      </c>
      <c r="F90" s="18" t="s">
        <v>197</v>
      </c>
      <c r="G90" s="18"/>
      <c r="H90" s="1">
        <f>H91</f>
        <v>324.3</v>
      </c>
    </row>
    <row r="91" spans="2:27" ht="45" customHeight="1" x14ac:dyDescent="0.2">
      <c r="B91" s="21" t="s">
        <v>60</v>
      </c>
      <c r="C91" s="17" t="s">
        <v>54</v>
      </c>
      <c r="D91" s="18" t="s">
        <v>7</v>
      </c>
      <c r="E91" s="18" t="s">
        <v>34</v>
      </c>
      <c r="F91" s="18" t="s">
        <v>327</v>
      </c>
      <c r="G91" s="18"/>
      <c r="H91" s="1">
        <f>H92</f>
        <v>324.3</v>
      </c>
      <c r="AA91" s="19" t="s">
        <v>62</v>
      </c>
    </row>
    <row r="92" spans="2:27" ht="30" customHeight="1" x14ac:dyDescent="0.2">
      <c r="B92" s="21" t="s">
        <v>35</v>
      </c>
      <c r="C92" s="17" t="s">
        <v>54</v>
      </c>
      <c r="D92" s="18" t="s">
        <v>7</v>
      </c>
      <c r="E92" s="18" t="s">
        <v>34</v>
      </c>
      <c r="F92" s="18" t="s">
        <v>327</v>
      </c>
      <c r="G92" s="18" t="s">
        <v>43</v>
      </c>
      <c r="H92" s="1">
        <f>279.2+45.1</f>
        <v>324.3</v>
      </c>
    </row>
    <row r="93" spans="2:27" ht="28.5" hidden="1" customHeight="1" x14ac:dyDescent="0.2">
      <c r="B93" s="53" t="s">
        <v>524</v>
      </c>
      <c r="C93" s="66">
        <v>992</v>
      </c>
      <c r="D93" s="17" t="s">
        <v>7</v>
      </c>
      <c r="E93" s="17" t="s">
        <v>25</v>
      </c>
      <c r="F93" s="18"/>
      <c r="G93" s="18"/>
      <c r="H93" s="1">
        <f>H94</f>
        <v>0</v>
      </c>
    </row>
    <row r="94" spans="2:27" ht="38.25" hidden="1" customHeight="1" x14ac:dyDescent="0.2">
      <c r="B94" s="60" t="s">
        <v>529</v>
      </c>
      <c r="C94" s="66">
        <v>992</v>
      </c>
      <c r="D94" s="20" t="s">
        <v>7</v>
      </c>
      <c r="E94" s="20" t="s">
        <v>25</v>
      </c>
      <c r="F94" s="18" t="s">
        <v>526</v>
      </c>
      <c r="G94" s="18"/>
      <c r="H94" s="1">
        <f>H96</f>
        <v>0</v>
      </c>
    </row>
    <row r="95" spans="2:27" ht="38.25" hidden="1" customHeight="1" x14ac:dyDescent="0.2">
      <c r="B95" s="21" t="s">
        <v>525</v>
      </c>
      <c r="C95" s="66">
        <v>992</v>
      </c>
      <c r="D95" s="20" t="s">
        <v>7</v>
      </c>
      <c r="E95" s="20" t="s">
        <v>25</v>
      </c>
      <c r="F95" s="18" t="s">
        <v>534</v>
      </c>
      <c r="G95" s="18"/>
      <c r="H95" s="1">
        <f>H96</f>
        <v>0</v>
      </c>
    </row>
    <row r="96" spans="2:27" ht="24.75" hidden="1" customHeight="1" x14ac:dyDescent="0.2">
      <c r="B96" s="21" t="s">
        <v>273</v>
      </c>
      <c r="C96" s="66">
        <v>992</v>
      </c>
      <c r="D96" s="20" t="s">
        <v>7</v>
      </c>
      <c r="E96" s="20" t="s">
        <v>25</v>
      </c>
      <c r="F96" s="18" t="s">
        <v>534</v>
      </c>
      <c r="G96" s="18" t="s">
        <v>277</v>
      </c>
      <c r="H96" s="1"/>
    </row>
    <row r="97" spans="2:13" ht="65.099999999999994" customHeight="1" x14ac:dyDescent="0.2">
      <c r="B97" s="21" t="s">
        <v>695</v>
      </c>
      <c r="C97" s="10">
        <v>992</v>
      </c>
      <c r="D97" s="18" t="s">
        <v>7</v>
      </c>
      <c r="E97" s="18" t="s">
        <v>34</v>
      </c>
      <c r="F97" s="18" t="s">
        <v>526</v>
      </c>
      <c r="G97" s="18"/>
      <c r="H97" s="1">
        <f>H98</f>
        <v>269.60000000000002</v>
      </c>
    </row>
    <row r="98" spans="2:13" ht="45" customHeight="1" x14ac:dyDescent="0.2">
      <c r="B98" s="21" t="s">
        <v>694</v>
      </c>
      <c r="C98" s="10">
        <v>992</v>
      </c>
      <c r="D98" s="18" t="s">
        <v>7</v>
      </c>
      <c r="E98" s="18" t="s">
        <v>34</v>
      </c>
      <c r="F98" s="18" t="s">
        <v>696</v>
      </c>
      <c r="G98" s="18"/>
      <c r="H98" s="1">
        <f>H99</f>
        <v>269.60000000000002</v>
      </c>
    </row>
    <row r="99" spans="2:13" ht="45" customHeight="1" x14ac:dyDescent="0.2">
      <c r="B99" s="21" t="s">
        <v>60</v>
      </c>
      <c r="C99" s="10">
        <v>992</v>
      </c>
      <c r="D99" s="18" t="s">
        <v>7</v>
      </c>
      <c r="E99" s="18" t="s">
        <v>34</v>
      </c>
      <c r="F99" s="18" t="s">
        <v>697</v>
      </c>
      <c r="G99" s="18"/>
      <c r="H99" s="1">
        <f>H100</f>
        <v>269.60000000000002</v>
      </c>
    </row>
    <row r="100" spans="2:13" ht="30" customHeight="1" x14ac:dyDescent="0.2">
      <c r="B100" s="21" t="s">
        <v>35</v>
      </c>
      <c r="C100" s="10">
        <v>992</v>
      </c>
      <c r="D100" s="18" t="s">
        <v>7</v>
      </c>
      <c r="E100" s="18" t="s">
        <v>34</v>
      </c>
      <c r="F100" s="18" t="s">
        <v>697</v>
      </c>
      <c r="G100" s="18" t="s">
        <v>43</v>
      </c>
      <c r="H100" s="1">
        <f>228.5+41.1</f>
        <v>269.60000000000002</v>
      </c>
    </row>
    <row r="101" spans="2:13" ht="30" customHeight="1" x14ac:dyDescent="0.2">
      <c r="B101" s="28" t="s">
        <v>33</v>
      </c>
      <c r="C101" s="17" t="s">
        <v>54</v>
      </c>
      <c r="D101" s="18" t="s">
        <v>7</v>
      </c>
      <c r="E101" s="18" t="s">
        <v>16</v>
      </c>
      <c r="F101" s="16"/>
      <c r="G101" s="16"/>
      <c r="H101" s="1">
        <f>H102</f>
        <v>18.400000000000006</v>
      </c>
    </row>
    <row r="102" spans="2:13" ht="45" customHeight="1" x14ac:dyDescent="0.2">
      <c r="B102" s="21" t="s">
        <v>556</v>
      </c>
      <c r="C102" s="17" t="s">
        <v>54</v>
      </c>
      <c r="D102" s="18" t="s">
        <v>7</v>
      </c>
      <c r="E102" s="18" t="s">
        <v>16</v>
      </c>
      <c r="F102" s="18" t="s">
        <v>265</v>
      </c>
      <c r="G102" s="18"/>
      <c r="H102" s="1">
        <f>H103</f>
        <v>18.400000000000006</v>
      </c>
    </row>
    <row r="103" spans="2:13" ht="45" customHeight="1" x14ac:dyDescent="0.2">
      <c r="B103" s="21" t="s">
        <v>44</v>
      </c>
      <c r="C103" s="17" t="s">
        <v>54</v>
      </c>
      <c r="D103" s="18" t="s">
        <v>7</v>
      </c>
      <c r="E103" s="18" t="s">
        <v>16</v>
      </c>
      <c r="F103" s="18" t="s">
        <v>383</v>
      </c>
      <c r="G103" s="18"/>
      <c r="H103" s="1">
        <f>H104</f>
        <v>18.400000000000006</v>
      </c>
    </row>
    <row r="104" spans="2:13" ht="30" customHeight="1" x14ac:dyDescent="0.2">
      <c r="B104" s="21" t="s">
        <v>45</v>
      </c>
      <c r="C104" s="17" t="s">
        <v>54</v>
      </c>
      <c r="D104" s="18" t="s">
        <v>7</v>
      </c>
      <c r="E104" s="18" t="s">
        <v>16</v>
      </c>
      <c r="F104" s="18" t="s">
        <v>383</v>
      </c>
      <c r="G104" s="18" t="s">
        <v>46</v>
      </c>
      <c r="H104" s="1">
        <f>100-81.6</f>
        <v>18.400000000000006</v>
      </c>
    </row>
    <row r="105" spans="2:13" ht="30" customHeight="1" x14ac:dyDescent="0.2">
      <c r="B105" s="28" t="s">
        <v>17</v>
      </c>
      <c r="C105" s="17" t="s">
        <v>54</v>
      </c>
      <c r="D105" s="18" t="s">
        <v>7</v>
      </c>
      <c r="E105" s="18" t="s">
        <v>31</v>
      </c>
      <c r="F105" s="18"/>
      <c r="G105" s="18"/>
      <c r="H105" s="1">
        <f>H106+H116+H121+H128+H135+H143+H148+H153+H173+H192+H219+H215+H238+H243+H180+H211</f>
        <v>21763.899999999998</v>
      </c>
      <c r="K105" s="48"/>
      <c r="M105" s="48"/>
    </row>
    <row r="106" spans="2:13" ht="45" customHeight="1" x14ac:dyDescent="0.2">
      <c r="B106" s="21" t="s">
        <v>823</v>
      </c>
      <c r="C106" s="17" t="s">
        <v>54</v>
      </c>
      <c r="D106" s="18" t="s">
        <v>7</v>
      </c>
      <c r="E106" s="18" t="s">
        <v>31</v>
      </c>
      <c r="F106" s="18" t="s">
        <v>818</v>
      </c>
      <c r="G106" s="18"/>
      <c r="H106" s="1">
        <f>H107</f>
        <v>512.29999999999995</v>
      </c>
    </row>
    <row r="107" spans="2:13" ht="65.099999999999994" customHeight="1" x14ac:dyDescent="0.2">
      <c r="B107" s="21" t="s">
        <v>110</v>
      </c>
      <c r="C107" s="17" t="s">
        <v>54</v>
      </c>
      <c r="D107" s="18" t="s">
        <v>7</v>
      </c>
      <c r="E107" s="18" t="s">
        <v>31</v>
      </c>
      <c r="F107" s="18" t="s">
        <v>111</v>
      </c>
      <c r="G107" s="18"/>
      <c r="H107" s="1">
        <f>H108+H111</f>
        <v>512.29999999999995</v>
      </c>
    </row>
    <row r="108" spans="2:13" ht="80.099999999999994" customHeight="1" x14ac:dyDescent="0.2">
      <c r="B108" s="21" t="s">
        <v>546</v>
      </c>
      <c r="C108" s="17" t="s">
        <v>54</v>
      </c>
      <c r="D108" s="18" t="s">
        <v>7</v>
      </c>
      <c r="E108" s="18" t="s">
        <v>31</v>
      </c>
      <c r="F108" s="18" t="s">
        <v>112</v>
      </c>
      <c r="G108" s="18"/>
      <c r="H108" s="1">
        <f>H109</f>
        <v>393.79999999999995</v>
      </c>
    </row>
    <row r="109" spans="2:13" ht="45" customHeight="1" x14ac:dyDescent="0.2">
      <c r="B109" s="21" t="s">
        <v>398</v>
      </c>
      <c r="C109" s="17" t="s">
        <v>54</v>
      </c>
      <c r="D109" s="18" t="s">
        <v>7</v>
      </c>
      <c r="E109" s="18" t="s">
        <v>31</v>
      </c>
      <c r="F109" s="18" t="s">
        <v>113</v>
      </c>
      <c r="G109" s="18"/>
      <c r="H109" s="1">
        <f>H110</f>
        <v>393.79999999999995</v>
      </c>
    </row>
    <row r="110" spans="2:13" ht="45" customHeight="1" x14ac:dyDescent="0.2">
      <c r="B110" s="21" t="s">
        <v>64</v>
      </c>
      <c r="C110" s="17" t="s">
        <v>54</v>
      </c>
      <c r="D110" s="18" t="s">
        <v>7</v>
      </c>
      <c r="E110" s="18" t="s">
        <v>31</v>
      </c>
      <c r="F110" s="18" t="s">
        <v>113</v>
      </c>
      <c r="G110" s="18" t="s">
        <v>38</v>
      </c>
      <c r="H110" s="1">
        <f>156+144.7+93.1</f>
        <v>393.79999999999995</v>
      </c>
    </row>
    <row r="111" spans="2:13" ht="45" customHeight="1" x14ac:dyDescent="0.2">
      <c r="B111" s="21" t="s">
        <v>311</v>
      </c>
      <c r="C111" s="17" t="s">
        <v>54</v>
      </c>
      <c r="D111" s="18" t="s">
        <v>7</v>
      </c>
      <c r="E111" s="18" t="s">
        <v>31</v>
      </c>
      <c r="F111" s="18" t="s">
        <v>114</v>
      </c>
      <c r="G111" s="18"/>
      <c r="H111" s="1">
        <f>H112</f>
        <v>118.50000000000003</v>
      </c>
    </row>
    <row r="112" spans="2:13" ht="45" customHeight="1" x14ac:dyDescent="0.2">
      <c r="B112" s="21" t="s">
        <v>783</v>
      </c>
      <c r="C112" s="17" t="s">
        <v>54</v>
      </c>
      <c r="D112" s="18" t="s">
        <v>7</v>
      </c>
      <c r="E112" s="18" t="s">
        <v>31</v>
      </c>
      <c r="F112" s="18" t="s">
        <v>115</v>
      </c>
      <c r="G112" s="18"/>
      <c r="H112" s="1">
        <f>H113+H114+H115</f>
        <v>118.50000000000003</v>
      </c>
    </row>
    <row r="113" spans="2:8" ht="45" customHeight="1" x14ac:dyDescent="0.2">
      <c r="B113" s="21" t="s">
        <v>64</v>
      </c>
      <c r="C113" s="17" t="s">
        <v>54</v>
      </c>
      <c r="D113" s="18" t="s">
        <v>7</v>
      </c>
      <c r="E113" s="18" t="s">
        <v>31</v>
      </c>
      <c r="F113" s="18" t="s">
        <v>115</v>
      </c>
      <c r="G113" s="18" t="s">
        <v>38</v>
      </c>
      <c r="H113" s="1">
        <f>235.2+88.4-205.1</f>
        <v>118.50000000000003</v>
      </c>
    </row>
    <row r="114" spans="2:8" ht="27.75" hidden="1" customHeight="1" x14ac:dyDescent="0.2">
      <c r="B114" s="21" t="s">
        <v>39</v>
      </c>
      <c r="C114" s="17" t="s">
        <v>54</v>
      </c>
      <c r="D114" s="18" t="s">
        <v>7</v>
      </c>
      <c r="E114" s="18" t="s">
        <v>31</v>
      </c>
      <c r="F114" s="18" t="s">
        <v>115</v>
      </c>
      <c r="G114" s="18" t="s">
        <v>40</v>
      </c>
      <c r="H114" s="1">
        <v>0</v>
      </c>
    </row>
    <row r="115" spans="2:8" ht="27.75" hidden="1" customHeight="1" x14ac:dyDescent="0.2">
      <c r="B115" s="21" t="s">
        <v>587</v>
      </c>
      <c r="C115" s="17" t="s">
        <v>54</v>
      </c>
      <c r="D115" s="18" t="s">
        <v>7</v>
      </c>
      <c r="E115" s="18" t="s">
        <v>31</v>
      </c>
      <c r="F115" s="18" t="s">
        <v>115</v>
      </c>
      <c r="G115" s="18" t="s">
        <v>73</v>
      </c>
      <c r="H115" s="1">
        <v>0</v>
      </c>
    </row>
    <row r="116" spans="2:8" ht="45" customHeight="1" x14ac:dyDescent="0.2">
      <c r="B116" s="21" t="s">
        <v>318</v>
      </c>
      <c r="C116" s="17" t="s">
        <v>54</v>
      </c>
      <c r="D116" s="18" t="s">
        <v>7</v>
      </c>
      <c r="E116" s="18" t="s">
        <v>31</v>
      </c>
      <c r="F116" s="17" t="s">
        <v>85</v>
      </c>
      <c r="G116" s="18"/>
      <c r="H116" s="1">
        <f>H119</f>
        <v>2170.8000000000002</v>
      </c>
    </row>
    <row r="117" spans="2:8" ht="45" customHeight="1" x14ac:dyDescent="0.2">
      <c r="B117" s="21" t="s">
        <v>116</v>
      </c>
      <c r="C117" s="17" t="s">
        <v>54</v>
      </c>
      <c r="D117" s="18" t="s">
        <v>7</v>
      </c>
      <c r="E117" s="18" t="s">
        <v>31</v>
      </c>
      <c r="F117" s="17" t="s">
        <v>118</v>
      </c>
      <c r="G117" s="18"/>
      <c r="H117" s="1">
        <f>H118</f>
        <v>2170.8000000000002</v>
      </c>
    </row>
    <row r="118" spans="2:8" ht="45" customHeight="1" x14ac:dyDescent="0.2">
      <c r="B118" s="21" t="s">
        <v>317</v>
      </c>
      <c r="C118" s="17" t="s">
        <v>54</v>
      </c>
      <c r="D118" s="18" t="s">
        <v>7</v>
      </c>
      <c r="E118" s="18" t="s">
        <v>31</v>
      </c>
      <c r="F118" s="17" t="s">
        <v>119</v>
      </c>
      <c r="G118" s="18"/>
      <c r="H118" s="1">
        <f>H119</f>
        <v>2170.8000000000002</v>
      </c>
    </row>
    <row r="119" spans="2:8" ht="30" customHeight="1" x14ac:dyDescent="0.2">
      <c r="B119" s="21" t="s">
        <v>117</v>
      </c>
      <c r="C119" s="17" t="s">
        <v>54</v>
      </c>
      <c r="D119" s="18" t="s">
        <v>7</v>
      </c>
      <c r="E119" s="18" t="s">
        <v>31</v>
      </c>
      <c r="F119" s="17" t="s">
        <v>120</v>
      </c>
      <c r="G119" s="18"/>
      <c r="H119" s="1">
        <f>H120</f>
        <v>2170.8000000000002</v>
      </c>
    </row>
    <row r="120" spans="2:8" ht="45" customHeight="1" x14ac:dyDescent="0.2">
      <c r="B120" s="21" t="s">
        <v>64</v>
      </c>
      <c r="C120" s="17" t="s">
        <v>54</v>
      </c>
      <c r="D120" s="18" t="s">
        <v>7</v>
      </c>
      <c r="E120" s="18" t="s">
        <v>31</v>
      </c>
      <c r="F120" s="17" t="s">
        <v>120</v>
      </c>
      <c r="G120" s="18" t="s">
        <v>38</v>
      </c>
      <c r="H120" s="1">
        <v>2170.8000000000002</v>
      </c>
    </row>
    <row r="121" spans="2:8" ht="65.099999999999994" customHeight="1" x14ac:dyDescent="0.2">
      <c r="B121" s="21" t="s">
        <v>798</v>
      </c>
      <c r="C121" s="17" t="s">
        <v>54</v>
      </c>
      <c r="D121" s="18" t="s">
        <v>7</v>
      </c>
      <c r="E121" s="18" t="s">
        <v>31</v>
      </c>
      <c r="F121" s="18" t="s">
        <v>86</v>
      </c>
      <c r="G121" s="18"/>
      <c r="H121" s="1">
        <f>H122</f>
        <v>8856.7999999999993</v>
      </c>
    </row>
    <row r="122" spans="2:8" ht="80.099999999999994" customHeight="1" x14ac:dyDescent="0.2">
      <c r="B122" s="21" t="s">
        <v>198</v>
      </c>
      <c r="C122" s="17" t="s">
        <v>54</v>
      </c>
      <c r="D122" s="18" t="s">
        <v>7</v>
      </c>
      <c r="E122" s="18" t="s">
        <v>31</v>
      </c>
      <c r="F122" s="18" t="s">
        <v>201</v>
      </c>
      <c r="G122" s="18"/>
      <c r="H122" s="1">
        <f>H123</f>
        <v>8856.7999999999993</v>
      </c>
    </row>
    <row r="123" spans="2:8" ht="80.099999999999994" customHeight="1" x14ac:dyDescent="0.2">
      <c r="B123" s="21" t="s">
        <v>754</v>
      </c>
      <c r="C123" s="17" t="s">
        <v>54</v>
      </c>
      <c r="D123" s="18" t="s">
        <v>7</v>
      </c>
      <c r="E123" s="18" t="s">
        <v>31</v>
      </c>
      <c r="F123" s="18" t="s">
        <v>202</v>
      </c>
      <c r="G123" s="18"/>
      <c r="H123" s="1">
        <f>H124</f>
        <v>8856.7999999999993</v>
      </c>
    </row>
    <row r="124" spans="2:8" ht="45" customHeight="1" x14ac:dyDescent="0.2">
      <c r="B124" s="21" t="s">
        <v>199</v>
      </c>
      <c r="C124" s="17" t="s">
        <v>54</v>
      </c>
      <c r="D124" s="18" t="s">
        <v>7</v>
      </c>
      <c r="E124" s="18" t="s">
        <v>31</v>
      </c>
      <c r="F124" s="18" t="s">
        <v>203</v>
      </c>
      <c r="G124" s="18"/>
      <c r="H124" s="1">
        <f>H125+H126+H127</f>
        <v>8856.7999999999993</v>
      </c>
    </row>
    <row r="125" spans="2:8" ht="30" customHeight="1" x14ac:dyDescent="0.2">
      <c r="B125" s="21" t="s">
        <v>47</v>
      </c>
      <c r="C125" s="17" t="s">
        <v>54</v>
      </c>
      <c r="D125" s="18" t="s">
        <v>7</v>
      </c>
      <c r="E125" s="18" t="s">
        <v>31</v>
      </c>
      <c r="F125" s="18" t="s">
        <v>203</v>
      </c>
      <c r="G125" s="18" t="s">
        <v>48</v>
      </c>
      <c r="H125" s="1">
        <f>6053.6+1796.8+4.4+32.8</f>
        <v>7887.6</v>
      </c>
    </row>
    <row r="126" spans="2:8" ht="45" customHeight="1" x14ac:dyDescent="0.2">
      <c r="B126" s="21" t="s">
        <v>64</v>
      </c>
      <c r="C126" s="17" t="s">
        <v>54</v>
      </c>
      <c r="D126" s="18" t="s">
        <v>7</v>
      </c>
      <c r="E126" s="18" t="s">
        <v>31</v>
      </c>
      <c r="F126" s="18" t="s">
        <v>203</v>
      </c>
      <c r="G126" s="18" t="s">
        <v>38</v>
      </c>
      <c r="H126" s="1">
        <v>968.4</v>
      </c>
    </row>
    <row r="127" spans="2:8" ht="30" customHeight="1" x14ac:dyDescent="0.2">
      <c r="B127" s="21" t="s">
        <v>39</v>
      </c>
      <c r="C127" s="17" t="s">
        <v>54</v>
      </c>
      <c r="D127" s="18" t="s">
        <v>7</v>
      </c>
      <c r="E127" s="18" t="s">
        <v>31</v>
      </c>
      <c r="F127" s="18" t="s">
        <v>203</v>
      </c>
      <c r="G127" s="18" t="s">
        <v>40</v>
      </c>
      <c r="H127" s="1">
        <v>0.8</v>
      </c>
    </row>
    <row r="128" spans="2:8" ht="80.099999999999994" customHeight="1" x14ac:dyDescent="0.2">
      <c r="B128" s="21" t="s">
        <v>824</v>
      </c>
      <c r="C128" s="17" t="s">
        <v>54</v>
      </c>
      <c r="D128" s="18" t="s">
        <v>7</v>
      </c>
      <c r="E128" s="18" t="s">
        <v>31</v>
      </c>
      <c r="F128" s="18" t="s">
        <v>87</v>
      </c>
      <c r="G128" s="18"/>
      <c r="H128" s="1">
        <f>H129</f>
        <v>936</v>
      </c>
    </row>
    <row r="129" spans="2:8" ht="65.099999999999994" customHeight="1" x14ac:dyDescent="0.2">
      <c r="B129" s="21" t="s">
        <v>121</v>
      </c>
      <c r="C129" s="17" t="s">
        <v>54</v>
      </c>
      <c r="D129" s="18" t="s">
        <v>7</v>
      </c>
      <c r="E129" s="18" t="s">
        <v>31</v>
      </c>
      <c r="F129" s="17" t="s">
        <v>124</v>
      </c>
      <c r="G129" s="18"/>
      <c r="H129" s="1">
        <f>H130</f>
        <v>936</v>
      </c>
    </row>
    <row r="130" spans="2:8" ht="45" customHeight="1" x14ac:dyDescent="0.2">
      <c r="B130" s="21" t="s">
        <v>122</v>
      </c>
      <c r="C130" s="17" t="s">
        <v>54</v>
      </c>
      <c r="D130" s="18" t="s">
        <v>7</v>
      </c>
      <c r="E130" s="18" t="s">
        <v>31</v>
      </c>
      <c r="F130" s="17" t="s">
        <v>125</v>
      </c>
      <c r="G130" s="18"/>
      <c r="H130" s="1">
        <f>H131+H133</f>
        <v>936</v>
      </c>
    </row>
    <row r="131" spans="2:8" ht="30" customHeight="1" x14ac:dyDescent="0.2">
      <c r="B131" s="21" t="s">
        <v>123</v>
      </c>
      <c r="C131" s="17" t="s">
        <v>54</v>
      </c>
      <c r="D131" s="18" t="s">
        <v>7</v>
      </c>
      <c r="E131" s="18" t="s">
        <v>31</v>
      </c>
      <c r="F131" s="17" t="s">
        <v>126</v>
      </c>
      <c r="G131" s="18"/>
      <c r="H131" s="1">
        <f>H132</f>
        <v>792</v>
      </c>
    </row>
    <row r="132" spans="2:8" ht="30" customHeight="1" x14ac:dyDescent="0.2">
      <c r="B132" s="21" t="s">
        <v>84</v>
      </c>
      <c r="C132" s="17" t="s">
        <v>54</v>
      </c>
      <c r="D132" s="18" t="s">
        <v>7</v>
      </c>
      <c r="E132" s="18" t="s">
        <v>31</v>
      </c>
      <c r="F132" s="17" t="s">
        <v>126</v>
      </c>
      <c r="G132" s="18" t="s">
        <v>83</v>
      </c>
      <c r="H132" s="1">
        <v>792</v>
      </c>
    </row>
    <row r="133" spans="2:8" ht="45" customHeight="1" x14ac:dyDescent="0.2">
      <c r="B133" s="21" t="s">
        <v>530</v>
      </c>
      <c r="C133" s="17" t="s">
        <v>54</v>
      </c>
      <c r="D133" s="18" t="s">
        <v>7</v>
      </c>
      <c r="E133" s="18" t="s">
        <v>31</v>
      </c>
      <c r="F133" s="17" t="s">
        <v>498</v>
      </c>
      <c r="G133" s="18"/>
      <c r="H133" s="1">
        <f>H134</f>
        <v>144</v>
      </c>
    </row>
    <row r="134" spans="2:8" ht="30" customHeight="1" x14ac:dyDescent="0.2">
      <c r="B134" s="21" t="s">
        <v>84</v>
      </c>
      <c r="C134" s="17" t="s">
        <v>54</v>
      </c>
      <c r="D134" s="18" t="s">
        <v>7</v>
      </c>
      <c r="E134" s="18" t="s">
        <v>31</v>
      </c>
      <c r="F134" s="17" t="s">
        <v>498</v>
      </c>
      <c r="G134" s="18" t="s">
        <v>83</v>
      </c>
      <c r="H134" s="1">
        <v>144</v>
      </c>
    </row>
    <row r="135" spans="2:8" ht="65.099999999999994" customHeight="1" x14ac:dyDescent="0.2">
      <c r="B135" s="28" t="s">
        <v>315</v>
      </c>
      <c r="C135" s="17" t="s">
        <v>54</v>
      </c>
      <c r="D135" s="18" t="s">
        <v>7</v>
      </c>
      <c r="E135" s="18" t="s">
        <v>31</v>
      </c>
      <c r="F135" s="18" t="s">
        <v>88</v>
      </c>
      <c r="H135" s="1">
        <f>H136</f>
        <v>1874.3</v>
      </c>
    </row>
    <row r="136" spans="2:8" ht="65.099999999999994" customHeight="1" x14ac:dyDescent="0.2">
      <c r="B136" s="53" t="s">
        <v>127</v>
      </c>
      <c r="C136" s="17" t="s">
        <v>54</v>
      </c>
      <c r="D136" s="18" t="s">
        <v>7</v>
      </c>
      <c r="E136" s="18" t="s">
        <v>31</v>
      </c>
      <c r="F136" s="17" t="s">
        <v>130</v>
      </c>
      <c r="G136" s="18"/>
      <c r="H136" s="1">
        <f>H137+H141</f>
        <v>1874.3</v>
      </c>
    </row>
    <row r="137" spans="2:8" ht="65.099999999999994" customHeight="1" x14ac:dyDescent="0.2">
      <c r="B137" s="53" t="s">
        <v>300</v>
      </c>
      <c r="C137" s="17" t="s">
        <v>54</v>
      </c>
      <c r="D137" s="18" t="s">
        <v>7</v>
      </c>
      <c r="E137" s="18" t="s">
        <v>31</v>
      </c>
      <c r="F137" s="17" t="s">
        <v>131</v>
      </c>
      <c r="G137" s="18"/>
      <c r="H137" s="1">
        <f>H138</f>
        <v>1867.8</v>
      </c>
    </row>
    <row r="138" spans="2:8" ht="65.099999999999994" customHeight="1" x14ac:dyDescent="0.2">
      <c r="B138" s="28" t="s">
        <v>326</v>
      </c>
      <c r="C138" s="17" t="s">
        <v>54</v>
      </c>
      <c r="D138" s="18" t="s">
        <v>7</v>
      </c>
      <c r="E138" s="18" t="s">
        <v>31</v>
      </c>
      <c r="F138" s="17" t="s">
        <v>132</v>
      </c>
      <c r="G138" s="18"/>
      <c r="H138" s="1">
        <f>H139</f>
        <v>1867.8</v>
      </c>
    </row>
    <row r="139" spans="2:8" ht="45" customHeight="1" x14ac:dyDescent="0.2">
      <c r="B139" s="21" t="s">
        <v>64</v>
      </c>
      <c r="C139" s="17" t="s">
        <v>54</v>
      </c>
      <c r="D139" s="18" t="s">
        <v>7</v>
      </c>
      <c r="E139" s="18" t="s">
        <v>31</v>
      </c>
      <c r="F139" s="17" t="s">
        <v>132</v>
      </c>
      <c r="G139" s="18" t="s">
        <v>38</v>
      </c>
      <c r="H139" s="1">
        <v>1867.8</v>
      </c>
    </row>
    <row r="140" spans="2:8" ht="30" customHeight="1" x14ac:dyDescent="0.2">
      <c r="B140" s="28" t="s">
        <v>128</v>
      </c>
      <c r="C140" s="17" t="s">
        <v>54</v>
      </c>
      <c r="D140" s="18" t="s">
        <v>7</v>
      </c>
      <c r="E140" s="18" t="s">
        <v>31</v>
      </c>
      <c r="F140" s="17" t="s">
        <v>133</v>
      </c>
      <c r="G140" s="18"/>
      <c r="H140" s="1">
        <f>H141</f>
        <v>6.5</v>
      </c>
    </row>
    <row r="141" spans="2:8" ht="30" customHeight="1" x14ac:dyDescent="0.2">
      <c r="B141" s="28" t="s">
        <v>129</v>
      </c>
      <c r="C141" s="17" t="s">
        <v>54</v>
      </c>
      <c r="D141" s="18" t="s">
        <v>7</v>
      </c>
      <c r="E141" s="18" t="s">
        <v>31</v>
      </c>
      <c r="F141" s="17" t="s">
        <v>134</v>
      </c>
      <c r="G141" s="18"/>
      <c r="H141" s="1">
        <f>H142</f>
        <v>6.5</v>
      </c>
    </row>
    <row r="142" spans="2:8" ht="45" customHeight="1" x14ac:dyDescent="0.2">
      <c r="B142" s="21" t="s">
        <v>64</v>
      </c>
      <c r="C142" s="17" t="s">
        <v>54</v>
      </c>
      <c r="D142" s="18" t="s">
        <v>7</v>
      </c>
      <c r="E142" s="18" t="s">
        <v>31</v>
      </c>
      <c r="F142" s="17" t="s">
        <v>134</v>
      </c>
      <c r="G142" s="18" t="s">
        <v>38</v>
      </c>
      <c r="H142" s="1">
        <v>6.5</v>
      </c>
    </row>
    <row r="143" spans="2:8" ht="73.5" hidden="1" customHeight="1" x14ac:dyDescent="0.2">
      <c r="B143" s="28" t="s">
        <v>135</v>
      </c>
      <c r="C143" s="17" t="s">
        <v>54</v>
      </c>
      <c r="D143" s="18" t="s">
        <v>7</v>
      </c>
      <c r="E143" s="18" t="s">
        <v>31</v>
      </c>
      <c r="F143" s="18" t="s">
        <v>89</v>
      </c>
      <c r="H143" s="1">
        <f>H147</f>
        <v>0</v>
      </c>
    </row>
    <row r="144" spans="2:8" ht="61.5" hidden="1" customHeight="1" x14ac:dyDescent="0.2">
      <c r="B144" s="28" t="s">
        <v>136</v>
      </c>
      <c r="C144" s="17" t="s">
        <v>54</v>
      </c>
      <c r="D144" s="18" t="s">
        <v>7</v>
      </c>
      <c r="E144" s="18" t="s">
        <v>31</v>
      </c>
      <c r="F144" s="17" t="s">
        <v>139</v>
      </c>
      <c r="G144" s="18"/>
      <c r="H144" s="1">
        <f>H146</f>
        <v>0</v>
      </c>
    </row>
    <row r="145" spans="1:8" ht="59.25" hidden="1" customHeight="1" x14ac:dyDescent="0.2">
      <c r="B145" s="28" t="s">
        <v>137</v>
      </c>
      <c r="C145" s="17" t="s">
        <v>54</v>
      </c>
      <c r="D145" s="18" t="s">
        <v>7</v>
      </c>
      <c r="E145" s="18" t="s">
        <v>31</v>
      </c>
      <c r="F145" s="17" t="s">
        <v>140</v>
      </c>
      <c r="G145" s="18"/>
      <c r="H145" s="1">
        <f>H146</f>
        <v>0</v>
      </c>
    </row>
    <row r="146" spans="1:8" ht="30.75" hidden="1" customHeight="1" x14ac:dyDescent="0.2">
      <c r="B146" s="28" t="s">
        <v>138</v>
      </c>
      <c r="C146" s="17" t="s">
        <v>54</v>
      </c>
      <c r="D146" s="18" t="s">
        <v>7</v>
      </c>
      <c r="E146" s="18" t="s">
        <v>31</v>
      </c>
      <c r="F146" s="17" t="s">
        <v>141</v>
      </c>
      <c r="G146" s="18"/>
      <c r="H146" s="1">
        <f>H147</f>
        <v>0</v>
      </c>
    </row>
    <row r="147" spans="1:8" ht="42" hidden="1" customHeight="1" x14ac:dyDescent="0.2">
      <c r="B147" s="21" t="s">
        <v>64</v>
      </c>
      <c r="C147" s="17" t="s">
        <v>54</v>
      </c>
      <c r="D147" s="18" t="s">
        <v>7</v>
      </c>
      <c r="E147" s="18" t="s">
        <v>31</v>
      </c>
      <c r="F147" s="17" t="s">
        <v>141</v>
      </c>
      <c r="G147" s="18" t="s">
        <v>38</v>
      </c>
      <c r="H147" s="1"/>
    </row>
    <row r="148" spans="1:8" ht="65.099999999999994" customHeight="1" x14ac:dyDescent="0.2">
      <c r="A148" s="66" t="s">
        <v>527</v>
      </c>
      <c r="B148" s="28" t="s">
        <v>142</v>
      </c>
      <c r="C148" s="17" t="s">
        <v>54</v>
      </c>
      <c r="D148" s="18" t="s">
        <v>7</v>
      </c>
      <c r="E148" s="18" t="s">
        <v>31</v>
      </c>
      <c r="F148" s="18" t="s">
        <v>90</v>
      </c>
      <c r="H148" s="1">
        <f>H149</f>
        <v>1421.1</v>
      </c>
    </row>
    <row r="149" spans="1:8" ht="45" customHeight="1" x14ac:dyDescent="0.2">
      <c r="B149" s="28" t="s">
        <v>298</v>
      </c>
      <c r="C149" s="17" t="s">
        <v>54</v>
      </c>
      <c r="D149" s="18" t="s">
        <v>7</v>
      </c>
      <c r="E149" s="18" t="s">
        <v>31</v>
      </c>
      <c r="F149" s="18" t="s">
        <v>145</v>
      </c>
      <c r="H149" s="1">
        <f>H151</f>
        <v>1421.1</v>
      </c>
    </row>
    <row r="150" spans="1:8" ht="30" customHeight="1" x14ac:dyDescent="0.2">
      <c r="B150" s="28" t="s">
        <v>143</v>
      </c>
      <c r="C150" s="17" t="s">
        <v>54</v>
      </c>
      <c r="D150" s="18" t="s">
        <v>7</v>
      </c>
      <c r="E150" s="18" t="s">
        <v>31</v>
      </c>
      <c r="F150" s="17" t="s">
        <v>146</v>
      </c>
      <c r="G150" s="18"/>
      <c r="H150" s="1">
        <f>H151</f>
        <v>1421.1</v>
      </c>
    </row>
    <row r="151" spans="1:8" ht="45" customHeight="1" x14ac:dyDescent="0.2">
      <c r="B151" s="28" t="s">
        <v>144</v>
      </c>
      <c r="C151" s="17" t="s">
        <v>54</v>
      </c>
      <c r="D151" s="18" t="s">
        <v>7</v>
      </c>
      <c r="E151" s="18" t="s">
        <v>31</v>
      </c>
      <c r="F151" s="17" t="s">
        <v>147</v>
      </c>
      <c r="G151" s="18"/>
      <c r="H151" s="1">
        <f>H152</f>
        <v>1421.1</v>
      </c>
    </row>
    <row r="152" spans="1:8" ht="45" customHeight="1" x14ac:dyDescent="0.2">
      <c r="B152" s="21" t="s">
        <v>64</v>
      </c>
      <c r="C152" s="17" t="s">
        <v>54</v>
      </c>
      <c r="D152" s="18" t="s">
        <v>7</v>
      </c>
      <c r="E152" s="18" t="s">
        <v>31</v>
      </c>
      <c r="F152" s="17" t="s">
        <v>147</v>
      </c>
      <c r="G152" s="18" t="s">
        <v>38</v>
      </c>
      <c r="H152" s="1">
        <v>1421.1</v>
      </c>
    </row>
    <row r="153" spans="1:8" ht="45" customHeight="1" x14ac:dyDescent="0.2">
      <c r="B153" s="28" t="s">
        <v>825</v>
      </c>
      <c r="C153" s="17" t="s">
        <v>54</v>
      </c>
      <c r="D153" s="18" t="s">
        <v>7</v>
      </c>
      <c r="E153" s="18" t="s">
        <v>31</v>
      </c>
      <c r="F153" s="18" t="s">
        <v>91</v>
      </c>
      <c r="H153" s="1">
        <f>H155</f>
        <v>121</v>
      </c>
    </row>
    <row r="154" spans="1:8" ht="45" customHeight="1" x14ac:dyDescent="0.2">
      <c r="B154" s="28" t="s">
        <v>295</v>
      </c>
      <c r="C154" s="17" t="s">
        <v>54</v>
      </c>
      <c r="D154" s="18" t="s">
        <v>7</v>
      </c>
      <c r="E154" s="18" t="s">
        <v>31</v>
      </c>
      <c r="F154" s="18" t="s">
        <v>275</v>
      </c>
      <c r="H154" s="1">
        <f>H155</f>
        <v>121</v>
      </c>
    </row>
    <row r="155" spans="1:8" ht="65.099999999999994" customHeight="1" x14ac:dyDescent="0.2">
      <c r="B155" s="28" t="s">
        <v>309</v>
      </c>
      <c r="C155" s="17" t="s">
        <v>54</v>
      </c>
      <c r="D155" s="18" t="s">
        <v>7</v>
      </c>
      <c r="E155" s="18" t="s">
        <v>31</v>
      </c>
      <c r="F155" s="18" t="s">
        <v>296</v>
      </c>
      <c r="H155" s="1">
        <f>H156+H158</f>
        <v>121</v>
      </c>
    </row>
    <row r="156" spans="1:8" ht="45" hidden="1" customHeight="1" x14ac:dyDescent="0.2">
      <c r="B156" s="28" t="s">
        <v>340</v>
      </c>
      <c r="C156" s="17" t="s">
        <v>54</v>
      </c>
      <c r="D156" s="18" t="s">
        <v>7</v>
      </c>
      <c r="E156" s="18" t="s">
        <v>31</v>
      </c>
      <c r="F156" s="17" t="s">
        <v>276</v>
      </c>
      <c r="G156" s="18"/>
      <c r="H156" s="1">
        <f>H157</f>
        <v>0</v>
      </c>
    </row>
    <row r="157" spans="1:8" ht="22.5" hidden="1" customHeight="1" x14ac:dyDescent="0.2">
      <c r="B157" s="21" t="s">
        <v>273</v>
      </c>
      <c r="C157" s="17" t="s">
        <v>54</v>
      </c>
      <c r="D157" s="18" t="s">
        <v>7</v>
      </c>
      <c r="E157" s="18" t="s">
        <v>31</v>
      </c>
      <c r="F157" s="17" t="s">
        <v>276</v>
      </c>
      <c r="G157" s="18" t="s">
        <v>277</v>
      </c>
      <c r="H157" s="1">
        <f>2912.4+0.1-2912.5</f>
        <v>0</v>
      </c>
    </row>
    <row r="158" spans="1:8" ht="30" customHeight="1" x14ac:dyDescent="0.2">
      <c r="B158" s="28" t="s">
        <v>274</v>
      </c>
      <c r="C158" s="17" t="s">
        <v>54</v>
      </c>
      <c r="D158" s="18" t="s">
        <v>7</v>
      </c>
      <c r="E158" s="18" t="s">
        <v>31</v>
      </c>
      <c r="F158" s="17" t="s">
        <v>278</v>
      </c>
      <c r="G158" s="18"/>
      <c r="H158" s="1">
        <f>H159</f>
        <v>121</v>
      </c>
    </row>
    <row r="159" spans="1:8" ht="45" customHeight="1" x14ac:dyDescent="0.2">
      <c r="B159" s="21" t="s">
        <v>64</v>
      </c>
      <c r="C159" s="17" t="s">
        <v>54</v>
      </c>
      <c r="D159" s="18" t="s">
        <v>7</v>
      </c>
      <c r="E159" s="18" t="s">
        <v>31</v>
      </c>
      <c r="F159" s="17" t="s">
        <v>278</v>
      </c>
      <c r="G159" s="18" t="s">
        <v>38</v>
      </c>
      <c r="H159" s="1">
        <v>121</v>
      </c>
    </row>
    <row r="160" spans="1:8" ht="59.25" hidden="1" customHeight="1" x14ac:dyDescent="0.2">
      <c r="B160" s="21" t="s">
        <v>388</v>
      </c>
      <c r="C160" s="17" t="s">
        <v>54</v>
      </c>
      <c r="D160" s="18" t="s">
        <v>7</v>
      </c>
      <c r="E160" s="18" t="s">
        <v>31</v>
      </c>
      <c r="F160" s="18" t="s">
        <v>390</v>
      </c>
      <c r="G160" s="18"/>
      <c r="H160" s="1">
        <f>H161+H165</f>
        <v>0</v>
      </c>
    </row>
    <row r="161" spans="2:8" ht="59.25" hidden="1" customHeight="1" x14ac:dyDescent="0.2">
      <c r="B161" s="21" t="s">
        <v>394</v>
      </c>
      <c r="C161" s="17" t="s">
        <v>54</v>
      </c>
      <c r="D161" s="18" t="s">
        <v>7</v>
      </c>
      <c r="E161" s="18" t="s">
        <v>31</v>
      </c>
      <c r="F161" s="18" t="s">
        <v>391</v>
      </c>
      <c r="G161" s="18"/>
      <c r="H161" s="1">
        <f>H162</f>
        <v>0</v>
      </c>
    </row>
    <row r="162" spans="2:8" ht="59.25" hidden="1" customHeight="1" x14ac:dyDescent="0.2">
      <c r="B162" s="21" t="s">
        <v>323</v>
      </c>
      <c r="C162" s="17" t="s">
        <v>54</v>
      </c>
      <c r="D162" s="18" t="s">
        <v>7</v>
      </c>
      <c r="E162" s="18" t="s">
        <v>31</v>
      </c>
      <c r="F162" s="18" t="s">
        <v>389</v>
      </c>
      <c r="G162" s="18"/>
      <c r="H162" s="1">
        <f>H164+H163</f>
        <v>0</v>
      </c>
    </row>
    <row r="163" spans="2:8" ht="59.25" hidden="1" customHeight="1" x14ac:dyDescent="0.2">
      <c r="B163" s="21" t="s">
        <v>489</v>
      </c>
      <c r="C163" s="17" t="s">
        <v>54</v>
      </c>
      <c r="D163" s="18" t="s">
        <v>7</v>
      </c>
      <c r="E163" s="18" t="s">
        <v>31</v>
      </c>
      <c r="F163" s="18" t="s">
        <v>389</v>
      </c>
      <c r="G163" s="18" t="s">
        <v>488</v>
      </c>
      <c r="H163" s="1"/>
    </row>
    <row r="164" spans="2:8" ht="59.25" hidden="1" customHeight="1" x14ac:dyDescent="0.2">
      <c r="B164" s="21" t="s">
        <v>39</v>
      </c>
      <c r="C164" s="17" t="s">
        <v>54</v>
      </c>
      <c r="D164" s="18" t="s">
        <v>7</v>
      </c>
      <c r="E164" s="18" t="s">
        <v>31</v>
      </c>
      <c r="F164" s="18" t="s">
        <v>389</v>
      </c>
      <c r="G164" s="18" t="s">
        <v>40</v>
      </c>
      <c r="H164" s="1"/>
    </row>
    <row r="165" spans="2:8" ht="59.25" hidden="1" customHeight="1" x14ac:dyDescent="0.2">
      <c r="B165" s="21" t="s">
        <v>395</v>
      </c>
      <c r="C165" s="17" t="s">
        <v>54</v>
      </c>
      <c r="D165" s="18" t="s">
        <v>7</v>
      </c>
      <c r="E165" s="18" t="s">
        <v>31</v>
      </c>
      <c r="F165" s="18" t="s">
        <v>384</v>
      </c>
      <c r="G165" s="18"/>
      <c r="H165" s="1">
        <f>H166</f>
        <v>0</v>
      </c>
    </row>
    <row r="166" spans="2:8" ht="59.25" hidden="1" customHeight="1" x14ac:dyDescent="0.2">
      <c r="B166" s="21" t="s">
        <v>396</v>
      </c>
      <c r="C166" s="17" t="s">
        <v>54</v>
      </c>
      <c r="D166" s="18" t="s">
        <v>7</v>
      </c>
      <c r="E166" s="18" t="s">
        <v>31</v>
      </c>
      <c r="F166" s="18" t="s">
        <v>385</v>
      </c>
      <c r="G166" s="18"/>
      <c r="H166" s="1">
        <f>H169+H167+H171</f>
        <v>0</v>
      </c>
    </row>
    <row r="167" spans="2:8" ht="59.25" hidden="1" customHeight="1" x14ac:dyDescent="0.2">
      <c r="B167" s="21" t="s">
        <v>398</v>
      </c>
      <c r="C167" s="17" t="s">
        <v>54</v>
      </c>
      <c r="D167" s="18" t="s">
        <v>7</v>
      </c>
      <c r="E167" s="18" t="s">
        <v>31</v>
      </c>
      <c r="F167" s="18" t="s">
        <v>397</v>
      </c>
      <c r="G167" s="18"/>
      <c r="H167" s="1">
        <f>H168</f>
        <v>0</v>
      </c>
    </row>
    <row r="168" spans="2:8" ht="59.25" hidden="1" customHeight="1" x14ac:dyDescent="0.2">
      <c r="B168" s="21" t="s">
        <v>64</v>
      </c>
      <c r="C168" s="17" t="s">
        <v>54</v>
      </c>
      <c r="D168" s="18" t="s">
        <v>7</v>
      </c>
      <c r="E168" s="18" t="s">
        <v>31</v>
      </c>
      <c r="F168" s="18" t="s">
        <v>397</v>
      </c>
      <c r="G168" s="18" t="s">
        <v>38</v>
      </c>
      <c r="H168" s="1"/>
    </row>
    <row r="169" spans="2:8" ht="59.25" hidden="1" customHeight="1" x14ac:dyDescent="0.2">
      <c r="B169" s="21" t="s">
        <v>333</v>
      </c>
      <c r="C169" s="17" t="s">
        <v>54</v>
      </c>
      <c r="D169" s="18" t="s">
        <v>7</v>
      </c>
      <c r="E169" s="18" t="s">
        <v>31</v>
      </c>
      <c r="F169" s="18" t="s">
        <v>393</v>
      </c>
      <c r="G169" s="18"/>
      <c r="H169" s="1">
        <f>H170</f>
        <v>0</v>
      </c>
    </row>
    <row r="170" spans="2:8" ht="59.25" hidden="1" customHeight="1" x14ac:dyDescent="0.2">
      <c r="B170" s="21" t="s">
        <v>64</v>
      </c>
      <c r="C170" s="17" t="s">
        <v>54</v>
      </c>
      <c r="D170" s="18" t="s">
        <v>7</v>
      </c>
      <c r="E170" s="18" t="s">
        <v>31</v>
      </c>
      <c r="F170" s="18" t="s">
        <v>393</v>
      </c>
      <c r="G170" s="18" t="s">
        <v>38</v>
      </c>
      <c r="H170" s="1"/>
    </row>
    <row r="171" spans="2:8" ht="59.25" hidden="1" customHeight="1" x14ac:dyDescent="0.2">
      <c r="B171" s="21" t="s">
        <v>138</v>
      </c>
      <c r="C171" s="17" t="s">
        <v>54</v>
      </c>
      <c r="D171" s="18" t="s">
        <v>7</v>
      </c>
      <c r="E171" s="18" t="s">
        <v>31</v>
      </c>
      <c r="F171" s="18" t="s">
        <v>399</v>
      </c>
      <c r="G171" s="18"/>
      <c r="H171" s="23">
        <f>H172</f>
        <v>0</v>
      </c>
    </row>
    <row r="172" spans="2:8" ht="59.25" hidden="1" customHeight="1" x14ac:dyDescent="0.2">
      <c r="B172" s="21" t="s">
        <v>64</v>
      </c>
      <c r="C172" s="17" t="s">
        <v>54</v>
      </c>
      <c r="D172" s="18" t="s">
        <v>7</v>
      </c>
      <c r="E172" s="18" t="s">
        <v>31</v>
      </c>
      <c r="F172" s="18" t="s">
        <v>399</v>
      </c>
      <c r="G172" s="18" t="s">
        <v>38</v>
      </c>
      <c r="H172" s="1"/>
    </row>
    <row r="173" spans="2:8" ht="66.75" hidden="1" customHeight="1" x14ac:dyDescent="0.2">
      <c r="B173" s="22" t="s">
        <v>479</v>
      </c>
      <c r="C173" s="17" t="s">
        <v>54</v>
      </c>
      <c r="D173" s="18" t="s">
        <v>7</v>
      </c>
      <c r="E173" s="18" t="s">
        <v>31</v>
      </c>
      <c r="F173" s="17" t="s">
        <v>476</v>
      </c>
      <c r="G173" s="18"/>
      <c r="H173" s="1">
        <f>H174</f>
        <v>0</v>
      </c>
    </row>
    <row r="174" spans="2:8" ht="71.25" hidden="1" customHeight="1" x14ac:dyDescent="0.2">
      <c r="B174" s="22" t="s">
        <v>480</v>
      </c>
      <c r="C174" s="17" t="s">
        <v>54</v>
      </c>
      <c r="D174" s="18" t="s">
        <v>7</v>
      </c>
      <c r="E174" s="18" t="s">
        <v>31</v>
      </c>
      <c r="F174" s="17" t="s">
        <v>477</v>
      </c>
      <c r="G174" s="18"/>
      <c r="H174" s="1">
        <f>H175</f>
        <v>0</v>
      </c>
    </row>
    <row r="175" spans="2:8" ht="29.25" hidden="1" customHeight="1" x14ac:dyDescent="0.2">
      <c r="B175" s="22" t="s">
        <v>584</v>
      </c>
      <c r="C175" s="17" t="s">
        <v>54</v>
      </c>
      <c r="D175" s="18" t="s">
        <v>7</v>
      </c>
      <c r="E175" s="18" t="s">
        <v>31</v>
      </c>
      <c r="F175" s="17" t="s">
        <v>548</v>
      </c>
      <c r="G175" s="18"/>
      <c r="H175" s="1">
        <f>H176+H178</f>
        <v>0</v>
      </c>
    </row>
    <row r="176" spans="2:8" ht="44.25" hidden="1" customHeight="1" x14ac:dyDescent="0.2">
      <c r="B176" s="37" t="s">
        <v>528</v>
      </c>
      <c r="C176" s="17" t="s">
        <v>54</v>
      </c>
      <c r="D176" s="18" t="s">
        <v>7</v>
      </c>
      <c r="E176" s="18" t="s">
        <v>31</v>
      </c>
      <c r="F176" s="17" t="s">
        <v>478</v>
      </c>
      <c r="G176" s="18"/>
      <c r="H176" s="1">
        <f>H177</f>
        <v>0</v>
      </c>
    </row>
    <row r="177" spans="2:8" ht="38.25" hidden="1" customHeight="1" x14ac:dyDescent="0.2">
      <c r="B177" s="21" t="s">
        <v>64</v>
      </c>
      <c r="C177" s="17" t="s">
        <v>54</v>
      </c>
      <c r="D177" s="18" t="s">
        <v>7</v>
      </c>
      <c r="E177" s="18" t="s">
        <v>31</v>
      </c>
      <c r="F177" s="17" t="s">
        <v>478</v>
      </c>
      <c r="G177" s="18" t="s">
        <v>38</v>
      </c>
      <c r="H177" s="1"/>
    </row>
    <row r="178" spans="2:8" ht="38.25" hidden="1" customHeight="1" x14ac:dyDescent="0.2">
      <c r="B178" s="37" t="s">
        <v>585</v>
      </c>
      <c r="C178" s="17" t="s">
        <v>54</v>
      </c>
      <c r="D178" s="18" t="s">
        <v>7</v>
      </c>
      <c r="E178" s="18" t="s">
        <v>31</v>
      </c>
      <c r="F178" s="17" t="s">
        <v>586</v>
      </c>
      <c r="G178" s="18"/>
      <c r="H178" s="1">
        <f>H179</f>
        <v>0</v>
      </c>
    </row>
    <row r="179" spans="2:8" ht="38.25" hidden="1" customHeight="1" x14ac:dyDescent="0.2">
      <c r="B179" s="21" t="s">
        <v>587</v>
      </c>
      <c r="C179" s="17" t="s">
        <v>54</v>
      </c>
      <c r="D179" s="18" t="s">
        <v>7</v>
      </c>
      <c r="E179" s="18" t="s">
        <v>31</v>
      </c>
      <c r="F179" s="17" t="s">
        <v>586</v>
      </c>
      <c r="G179" s="18" t="s">
        <v>73</v>
      </c>
      <c r="H179" s="1"/>
    </row>
    <row r="180" spans="2:8" ht="61.5" customHeight="1" x14ac:dyDescent="0.2">
      <c r="B180" s="22" t="s">
        <v>479</v>
      </c>
      <c r="C180" s="17" t="s">
        <v>54</v>
      </c>
      <c r="D180" s="18" t="s">
        <v>7</v>
      </c>
      <c r="E180" s="18" t="s">
        <v>31</v>
      </c>
      <c r="F180" s="17" t="s">
        <v>476</v>
      </c>
      <c r="G180" s="18"/>
      <c r="H180" s="1">
        <f>H181</f>
        <v>3438.3</v>
      </c>
    </row>
    <row r="181" spans="2:8" ht="95.25" customHeight="1" x14ac:dyDescent="0.2">
      <c r="B181" s="22" t="s">
        <v>849</v>
      </c>
      <c r="C181" s="17" t="s">
        <v>54</v>
      </c>
      <c r="D181" s="18" t="s">
        <v>7</v>
      </c>
      <c r="E181" s="18" t="s">
        <v>31</v>
      </c>
      <c r="F181" s="17" t="s">
        <v>477</v>
      </c>
      <c r="G181" s="18"/>
      <c r="H181" s="1">
        <f>H182+H187</f>
        <v>3438.3</v>
      </c>
    </row>
    <row r="182" spans="2:8" ht="38.25" hidden="1" customHeight="1" x14ac:dyDescent="0.2">
      <c r="B182" s="22" t="s">
        <v>584</v>
      </c>
      <c r="C182" s="17" t="s">
        <v>54</v>
      </c>
      <c r="D182" s="18" t="s">
        <v>7</v>
      </c>
      <c r="E182" s="18" t="s">
        <v>31</v>
      </c>
      <c r="F182" s="17" t="s">
        <v>548</v>
      </c>
      <c r="G182" s="18"/>
      <c r="H182" s="1">
        <f>H183+H185</f>
        <v>0</v>
      </c>
    </row>
    <row r="183" spans="2:8" ht="38.25" hidden="1" customHeight="1" x14ac:dyDescent="0.2">
      <c r="B183" s="28" t="s">
        <v>528</v>
      </c>
      <c r="C183" s="17" t="s">
        <v>54</v>
      </c>
      <c r="D183" s="18" t="s">
        <v>7</v>
      </c>
      <c r="E183" s="18" t="s">
        <v>31</v>
      </c>
      <c r="F183" s="17" t="s">
        <v>478</v>
      </c>
      <c r="G183" s="18"/>
      <c r="H183" s="1">
        <f>H184</f>
        <v>0</v>
      </c>
    </row>
    <row r="184" spans="2:8" ht="47.25" hidden="1" customHeight="1" x14ac:dyDescent="0.2">
      <c r="B184" s="61" t="s">
        <v>64</v>
      </c>
      <c r="C184" s="17" t="s">
        <v>54</v>
      </c>
      <c r="D184" s="18" t="s">
        <v>7</v>
      </c>
      <c r="E184" s="18" t="s">
        <v>31</v>
      </c>
      <c r="F184" s="17" t="s">
        <v>478</v>
      </c>
      <c r="G184" s="18" t="s">
        <v>38</v>
      </c>
      <c r="H184" s="1">
        <v>0</v>
      </c>
    </row>
    <row r="185" spans="2:8" ht="38.25" hidden="1" customHeight="1" x14ac:dyDescent="0.2">
      <c r="B185" s="28" t="s">
        <v>585</v>
      </c>
      <c r="C185" s="17" t="s">
        <v>54</v>
      </c>
      <c r="D185" s="18" t="s">
        <v>7</v>
      </c>
      <c r="E185" s="18" t="s">
        <v>31</v>
      </c>
      <c r="F185" s="17" t="s">
        <v>586</v>
      </c>
      <c r="G185" s="18"/>
      <c r="H185" s="1">
        <f>H186</f>
        <v>0</v>
      </c>
    </row>
    <row r="186" spans="2:8" ht="38.25" hidden="1" customHeight="1" x14ac:dyDescent="0.2">
      <c r="B186" s="21" t="s">
        <v>587</v>
      </c>
      <c r="C186" s="17" t="s">
        <v>54</v>
      </c>
      <c r="D186" s="18" t="s">
        <v>7</v>
      </c>
      <c r="E186" s="18" t="s">
        <v>31</v>
      </c>
      <c r="F186" s="17" t="s">
        <v>586</v>
      </c>
      <c r="G186" s="18" t="s">
        <v>73</v>
      </c>
      <c r="H186" s="1">
        <v>0</v>
      </c>
    </row>
    <row r="187" spans="2:8" ht="65.099999999999994" customHeight="1" x14ac:dyDescent="0.2">
      <c r="B187" s="65" t="s">
        <v>843</v>
      </c>
      <c r="C187" s="17" t="s">
        <v>54</v>
      </c>
      <c r="D187" s="18" t="s">
        <v>7</v>
      </c>
      <c r="E187" s="18" t="s">
        <v>31</v>
      </c>
      <c r="F187" s="17" t="s">
        <v>844</v>
      </c>
      <c r="G187" s="18"/>
      <c r="H187" s="39">
        <f>H188+H190</f>
        <v>3438.3</v>
      </c>
    </row>
    <row r="188" spans="2:8" ht="65.099999999999994" customHeight="1" x14ac:dyDescent="0.2">
      <c r="B188" s="74" t="s">
        <v>845</v>
      </c>
      <c r="C188" s="17" t="s">
        <v>54</v>
      </c>
      <c r="D188" s="18" t="s">
        <v>7</v>
      </c>
      <c r="E188" s="18" t="s">
        <v>31</v>
      </c>
      <c r="F188" s="17" t="s">
        <v>846</v>
      </c>
      <c r="G188" s="18"/>
      <c r="H188" s="39">
        <f>H189</f>
        <v>1913.4</v>
      </c>
    </row>
    <row r="189" spans="2:8" ht="30" customHeight="1" x14ac:dyDescent="0.2">
      <c r="B189" s="65" t="s">
        <v>608</v>
      </c>
      <c r="C189" s="17" t="s">
        <v>54</v>
      </c>
      <c r="D189" s="18" t="s">
        <v>7</v>
      </c>
      <c r="E189" s="18" t="s">
        <v>31</v>
      </c>
      <c r="F189" s="17" t="s">
        <v>846</v>
      </c>
      <c r="G189" s="18" t="s">
        <v>488</v>
      </c>
      <c r="H189" s="39">
        <v>1913.4</v>
      </c>
    </row>
    <row r="190" spans="2:8" ht="30" customHeight="1" x14ac:dyDescent="0.2">
      <c r="B190" s="74" t="s">
        <v>847</v>
      </c>
      <c r="C190" s="17" t="s">
        <v>54</v>
      </c>
      <c r="D190" s="18" t="s">
        <v>7</v>
      </c>
      <c r="E190" s="18" t="s">
        <v>31</v>
      </c>
      <c r="F190" s="17" t="s">
        <v>848</v>
      </c>
      <c r="G190" s="18"/>
      <c r="H190" s="39">
        <f>H191</f>
        <v>1524.9</v>
      </c>
    </row>
    <row r="191" spans="2:8" ht="30" customHeight="1" x14ac:dyDescent="0.2">
      <c r="B191" s="65" t="s">
        <v>608</v>
      </c>
      <c r="C191" s="17" t="s">
        <v>54</v>
      </c>
      <c r="D191" s="18" t="s">
        <v>7</v>
      </c>
      <c r="E191" s="18" t="s">
        <v>31</v>
      </c>
      <c r="F191" s="17" t="s">
        <v>848</v>
      </c>
      <c r="G191" s="18" t="s">
        <v>488</v>
      </c>
      <c r="H191" s="39">
        <f>1507.7+17.2</f>
        <v>1524.9</v>
      </c>
    </row>
    <row r="192" spans="2:8" ht="65.099999999999994" customHeight="1" x14ac:dyDescent="0.2">
      <c r="B192" s="22" t="s">
        <v>374</v>
      </c>
      <c r="C192" s="17" t="s">
        <v>54</v>
      </c>
      <c r="D192" s="18" t="s">
        <v>7</v>
      </c>
      <c r="E192" s="18" t="s">
        <v>31</v>
      </c>
      <c r="F192" s="18" t="s">
        <v>366</v>
      </c>
      <c r="G192" s="18"/>
      <c r="H192" s="1">
        <f>H193</f>
        <v>200</v>
      </c>
    </row>
    <row r="193" spans="2:8" ht="99.95" customHeight="1" x14ac:dyDescent="0.2">
      <c r="B193" s="22" t="s">
        <v>826</v>
      </c>
      <c r="C193" s="17" t="s">
        <v>54</v>
      </c>
      <c r="D193" s="18" t="s">
        <v>7</v>
      </c>
      <c r="E193" s="18" t="s">
        <v>31</v>
      </c>
      <c r="F193" s="18" t="s">
        <v>367</v>
      </c>
      <c r="G193" s="18"/>
      <c r="H193" s="1">
        <f>H197+H200+H203+H208</f>
        <v>200</v>
      </c>
    </row>
    <row r="194" spans="2:8" ht="59.25" hidden="1" customHeight="1" x14ac:dyDescent="0.2">
      <c r="B194" s="22" t="s">
        <v>362</v>
      </c>
      <c r="C194" s="17" t="s">
        <v>54</v>
      </c>
      <c r="D194" s="18" t="s">
        <v>7</v>
      </c>
      <c r="E194" s="18" t="s">
        <v>31</v>
      </c>
      <c r="F194" s="18" t="s">
        <v>368</v>
      </c>
      <c r="G194" s="18"/>
      <c r="H194" s="1">
        <f>H195</f>
        <v>0</v>
      </c>
    </row>
    <row r="195" spans="2:8" ht="59.25" hidden="1" customHeight="1" x14ac:dyDescent="0.2">
      <c r="B195" s="22" t="s">
        <v>363</v>
      </c>
      <c r="C195" s="10">
        <v>992</v>
      </c>
      <c r="D195" s="18" t="s">
        <v>7</v>
      </c>
      <c r="E195" s="18" t="s">
        <v>31</v>
      </c>
      <c r="F195" s="18" t="s">
        <v>369</v>
      </c>
      <c r="G195" s="18"/>
      <c r="H195" s="1">
        <f>H196</f>
        <v>0</v>
      </c>
    </row>
    <row r="196" spans="2:8" ht="59.25" hidden="1" customHeight="1" x14ac:dyDescent="0.2">
      <c r="B196" s="21" t="s">
        <v>64</v>
      </c>
      <c r="C196" s="10">
        <v>992</v>
      </c>
      <c r="D196" s="18" t="s">
        <v>7</v>
      </c>
      <c r="E196" s="18" t="s">
        <v>31</v>
      </c>
      <c r="F196" s="18" t="s">
        <v>369</v>
      </c>
      <c r="G196" s="18" t="s">
        <v>38</v>
      </c>
      <c r="H196" s="1"/>
    </row>
    <row r="197" spans="2:8" ht="35.25" hidden="1" customHeight="1" x14ac:dyDescent="0.2">
      <c r="B197" s="37" t="s">
        <v>364</v>
      </c>
      <c r="C197" s="17" t="s">
        <v>54</v>
      </c>
      <c r="D197" s="18" t="s">
        <v>7</v>
      </c>
      <c r="E197" s="18" t="s">
        <v>31</v>
      </c>
      <c r="F197" s="66">
        <v>8610200000</v>
      </c>
      <c r="H197" s="23">
        <f>H198</f>
        <v>0</v>
      </c>
    </row>
    <row r="198" spans="2:8" ht="31.5" hidden="1" customHeight="1" x14ac:dyDescent="0.2">
      <c r="B198" s="22" t="s">
        <v>365</v>
      </c>
      <c r="C198" s="10">
        <v>992</v>
      </c>
      <c r="D198" s="18" t="s">
        <v>7</v>
      </c>
      <c r="E198" s="18" t="s">
        <v>31</v>
      </c>
      <c r="F198" s="18" t="s">
        <v>371</v>
      </c>
      <c r="G198" s="18"/>
      <c r="H198" s="1">
        <f>H199</f>
        <v>0</v>
      </c>
    </row>
    <row r="199" spans="2:8" ht="41.25" hidden="1" customHeight="1" x14ac:dyDescent="0.2">
      <c r="B199" s="21" t="s">
        <v>64</v>
      </c>
      <c r="C199" s="10">
        <v>992</v>
      </c>
      <c r="D199" s="18" t="s">
        <v>7</v>
      </c>
      <c r="E199" s="18" t="s">
        <v>31</v>
      </c>
      <c r="F199" s="18" t="s">
        <v>371</v>
      </c>
      <c r="G199" s="18" t="s">
        <v>38</v>
      </c>
      <c r="H199" s="1">
        <v>0</v>
      </c>
    </row>
    <row r="200" spans="2:8" ht="41.25" hidden="1" customHeight="1" x14ac:dyDescent="0.2">
      <c r="B200" s="22" t="s">
        <v>628</v>
      </c>
      <c r="C200" s="10">
        <v>992</v>
      </c>
      <c r="D200" s="18" t="s">
        <v>7</v>
      </c>
      <c r="E200" s="18" t="s">
        <v>31</v>
      </c>
      <c r="F200" s="18" t="s">
        <v>629</v>
      </c>
      <c r="G200" s="18"/>
      <c r="H200" s="1">
        <f>H201</f>
        <v>0</v>
      </c>
    </row>
    <row r="201" spans="2:8" ht="45.75" hidden="1" customHeight="1" x14ac:dyDescent="0.2">
      <c r="B201" s="22" t="s">
        <v>630</v>
      </c>
      <c r="C201" s="10">
        <v>992</v>
      </c>
      <c r="D201" s="18" t="s">
        <v>7</v>
      </c>
      <c r="E201" s="18" t="s">
        <v>31</v>
      </c>
      <c r="F201" s="18" t="s">
        <v>631</v>
      </c>
      <c r="G201" s="18"/>
      <c r="H201" s="1">
        <f>H202</f>
        <v>0</v>
      </c>
    </row>
    <row r="202" spans="2:8" ht="40.5" hidden="1" customHeight="1" x14ac:dyDescent="0.2">
      <c r="B202" s="21" t="s">
        <v>64</v>
      </c>
      <c r="C202" s="10">
        <v>992</v>
      </c>
      <c r="D202" s="18" t="s">
        <v>7</v>
      </c>
      <c r="E202" s="18" t="s">
        <v>31</v>
      </c>
      <c r="F202" s="18" t="s">
        <v>631</v>
      </c>
      <c r="G202" s="18" t="s">
        <v>38</v>
      </c>
      <c r="H202" s="1">
        <f>64-64</f>
        <v>0</v>
      </c>
    </row>
    <row r="203" spans="2:8" ht="31.5" hidden="1" customHeight="1" x14ac:dyDescent="0.2">
      <c r="B203" s="21" t="s">
        <v>638</v>
      </c>
      <c r="C203" s="10">
        <v>992</v>
      </c>
      <c r="D203" s="18" t="s">
        <v>7</v>
      </c>
      <c r="E203" s="18" t="s">
        <v>31</v>
      </c>
      <c r="F203" s="18" t="s">
        <v>639</v>
      </c>
      <c r="G203" s="18"/>
      <c r="H203" s="1">
        <f>H204+H206</f>
        <v>0</v>
      </c>
    </row>
    <row r="204" spans="2:8" ht="29.25" hidden="1" customHeight="1" x14ac:dyDescent="0.2">
      <c r="B204" s="21" t="s">
        <v>640</v>
      </c>
      <c r="C204" s="10">
        <v>992</v>
      </c>
      <c r="D204" s="18" t="s">
        <v>7</v>
      </c>
      <c r="E204" s="18" t="s">
        <v>31</v>
      </c>
      <c r="F204" s="18" t="s">
        <v>642</v>
      </c>
      <c r="G204" s="18"/>
      <c r="H204" s="1">
        <f>H205</f>
        <v>0</v>
      </c>
    </row>
    <row r="205" spans="2:8" ht="0.75" hidden="1" customHeight="1" x14ac:dyDescent="0.2">
      <c r="B205" s="21" t="s">
        <v>64</v>
      </c>
      <c r="C205" s="10">
        <v>992</v>
      </c>
      <c r="D205" s="18" t="s">
        <v>7</v>
      </c>
      <c r="E205" s="18" t="s">
        <v>31</v>
      </c>
      <c r="F205" s="18" t="s">
        <v>642</v>
      </c>
      <c r="G205" s="18" t="s">
        <v>38</v>
      </c>
      <c r="H205" s="1">
        <f>13.3-13.3</f>
        <v>0</v>
      </c>
    </row>
    <row r="206" spans="2:8" ht="25.5" hidden="1" customHeight="1" x14ac:dyDescent="0.2">
      <c r="B206" s="21" t="s">
        <v>641</v>
      </c>
      <c r="C206" s="10">
        <v>992</v>
      </c>
      <c r="D206" s="18" t="s">
        <v>7</v>
      </c>
      <c r="E206" s="18" t="s">
        <v>31</v>
      </c>
      <c r="F206" s="18" t="s">
        <v>643</v>
      </c>
      <c r="G206" s="18"/>
      <c r="H206" s="1">
        <f>H207</f>
        <v>0</v>
      </c>
    </row>
    <row r="207" spans="2:8" ht="43.5" hidden="1" customHeight="1" x14ac:dyDescent="0.2">
      <c r="B207" s="21" t="s">
        <v>64</v>
      </c>
      <c r="C207" s="10">
        <v>992</v>
      </c>
      <c r="D207" s="18" t="s">
        <v>7</v>
      </c>
      <c r="E207" s="18" t="s">
        <v>31</v>
      </c>
      <c r="F207" s="18" t="s">
        <v>643</v>
      </c>
      <c r="G207" s="18" t="s">
        <v>38</v>
      </c>
      <c r="H207" s="1">
        <f>4.5-4.5</f>
        <v>0</v>
      </c>
    </row>
    <row r="208" spans="2:8" ht="30" customHeight="1" x14ac:dyDescent="0.2">
      <c r="B208" s="21" t="s">
        <v>819</v>
      </c>
      <c r="C208" s="10">
        <v>992</v>
      </c>
      <c r="D208" s="18" t="s">
        <v>7</v>
      </c>
      <c r="E208" s="18" t="s">
        <v>31</v>
      </c>
      <c r="F208" s="18" t="s">
        <v>820</v>
      </c>
      <c r="G208" s="18"/>
      <c r="H208" s="1">
        <f>H209</f>
        <v>200</v>
      </c>
    </row>
    <row r="209" spans="2:8" ht="65.099999999999994" customHeight="1" x14ac:dyDescent="0.2">
      <c r="B209" s="21" t="s">
        <v>821</v>
      </c>
      <c r="C209" s="10">
        <v>992</v>
      </c>
      <c r="D209" s="18" t="s">
        <v>7</v>
      </c>
      <c r="E209" s="18" t="s">
        <v>31</v>
      </c>
      <c r="F209" s="18" t="s">
        <v>822</v>
      </c>
      <c r="G209" s="18"/>
      <c r="H209" s="1">
        <f>H210</f>
        <v>200</v>
      </c>
    </row>
    <row r="210" spans="2:8" ht="45" customHeight="1" x14ac:dyDescent="0.2">
      <c r="B210" s="21" t="s">
        <v>64</v>
      </c>
      <c r="C210" s="10">
        <v>992</v>
      </c>
      <c r="D210" s="18" t="s">
        <v>7</v>
      </c>
      <c r="E210" s="18" t="s">
        <v>31</v>
      </c>
      <c r="F210" s="18" t="s">
        <v>822</v>
      </c>
      <c r="G210" s="18" t="s">
        <v>38</v>
      </c>
      <c r="H210" s="1">
        <v>200</v>
      </c>
    </row>
    <row r="211" spans="2:8" ht="45" hidden="1" customHeight="1" x14ac:dyDescent="0.2">
      <c r="B211" s="21" t="s">
        <v>695</v>
      </c>
      <c r="C211" s="10">
        <v>992</v>
      </c>
      <c r="D211" s="18" t="s">
        <v>7</v>
      </c>
      <c r="E211" s="18" t="s">
        <v>31</v>
      </c>
      <c r="F211" s="18" t="s">
        <v>526</v>
      </c>
      <c r="G211" s="18"/>
      <c r="H211" s="1">
        <f>H212</f>
        <v>0</v>
      </c>
    </row>
    <row r="212" spans="2:8" ht="45" hidden="1" customHeight="1" x14ac:dyDescent="0.2">
      <c r="B212" s="21" t="s">
        <v>694</v>
      </c>
      <c r="C212" s="10">
        <v>992</v>
      </c>
      <c r="D212" s="18" t="s">
        <v>7</v>
      </c>
      <c r="E212" s="18" t="s">
        <v>31</v>
      </c>
      <c r="F212" s="18" t="s">
        <v>696</v>
      </c>
      <c r="G212" s="18"/>
      <c r="H212" s="1">
        <f>H213</f>
        <v>0</v>
      </c>
    </row>
    <row r="213" spans="2:8" ht="45" hidden="1" customHeight="1" x14ac:dyDescent="0.2">
      <c r="B213" s="21" t="s">
        <v>60</v>
      </c>
      <c r="C213" s="10">
        <v>992</v>
      </c>
      <c r="D213" s="18" t="s">
        <v>7</v>
      </c>
      <c r="E213" s="18" t="s">
        <v>31</v>
      </c>
      <c r="F213" s="18" t="s">
        <v>697</v>
      </c>
      <c r="G213" s="18"/>
      <c r="H213" s="1">
        <f>H214</f>
        <v>0</v>
      </c>
    </row>
    <row r="214" spans="2:8" ht="45" hidden="1" customHeight="1" x14ac:dyDescent="0.2">
      <c r="B214" s="21" t="s">
        <v>35</v>
      </c>
      <c r="C214" s="10">
        <v>992</v>
      </c>
      <c r="D214" s="18" t="s">
        <v>7</v>
      </c>
      <c r="E214" s="18" t="s">
        <v>31</v>
      </c>
      <c r="F214" s="18" t="s">
        <v>697</v>
      </c>
      <c r="G214" s="18" t="s">
        <v>43</v>
      </c>
      <c r="H214" s="1"/>
    </row>
    <row r="215" spans="2:8" ht="45" customHeight="1" x14ac:dyDescent="0.2">
      <c r="B215" s="53" t="s">
        <v>583</v>
      </c>
      <c r="C215" s="10">
        <v>992</v>
      </c>
      <c r="D215" s="18" t="s">
        <v>7</v>
      </c>
      <c r="E215" s="18" t="s">
        <v>31</v>
      </c>
      <c r="F215" s="18" t="s">
        <v>559</v>
      </c>
      <c r="G215" s="18"/>
      <c r="H215" s="1">
        <f>H216</f>
        <v>863.7</v>
      </c>
    </row>
    <row r="216" spans="2:8" ht="99.95" customHeight="1" x14ac:dyDescent="0.2">
      <c r="B216" s="62" t="s">
        <v>827</v>
      </c>
      <c r="C216" s="10">
        <v>992</v>
      </c>
      <c r="D216" s="18" t="s">
        <v>7</v>
      </c>
      <c r="E216" s="18" t="s">
        <v>31</v>
      </c>
      <c r="F216" s="18" t="s">
        <v>560</v>
      </c>
      <c r="G216" s="18"/>
      <c r="H216" s="1">
        <f>H217</f>
        <v>863.7</v>
      </c>
    </row>
    <row r="217" spans="2:8" ht="45" customHeight="1" x14ac:dyDescent="0.2">
      <c r="B217" s="21" t="s">
        <v>60</v>
      </c>
      <c r="C217" s="10">
        <v>992</v>
      </c>
      <c r="D217" s="18" t="s">
        <v>7</v>
      </c>
      <c r="E217" s="18" t="s">
        <v>31</v>
      </c>
      <c r="F217" s="18" t="s">
        <v>561</v>
      </c>
      <c r="G217" s="18"/>
      <c r="H217" s="1">
        <f>H218</f>
        <v>863.7</v>
      </c>
    </row>
    <row r="218" spans="2:8" ht="30" customHeight="1" x14ac:dyDescent="0.2">
      <c r="B218" s="21" t="s">
        <v>35</v>
      </c>
      <c r="C218" s="10">
        <v>992</v>
      </c>
      <c r="D218" s="18" t="s">
        <v>7</v>
      </c>
      <c r="E218" s="18" t="s">
        <v>31</v>
      </c>
      <c r="F218" s="18" t="s">
        <v>561</v>
      </c>
      <c r="G218" s="18" t="s">
        <v>43</v>
      </c>
      <c r="H218" s="1">
        <f>749.6+114.1</f>
        <v>863.7</v>
      </c>
    </row>
    <row r="219" spans="2:8" ht="30" customHeight="1" x14ac:dyDescent="0.2">
      <c r="B219" s="21" t="s">
        <v>388</v>
      </c>
      <c r="C219" s="17" t="s">
        <v>54</v>
      </c>
      <c r="D219" s="18" t="s">
        <v>7</v>
      </c>
      <c r="E219" s="18" t="s">
        <v>31</v>
      </c>
      <c r="F219" s="18" t="s">
        <v>390</v>
      </c>
      <c r="G219" s="18"/>
      <c r="H219" s="1">
        <f>H220+H225</f>
        <v>1369.6</v>
      </c>
    </row>
    <row r="220" spans="2:8" ht="45" customHeight="1" x14ac:dyDescent="0.2">
      <c r="B220" s="21" t="s">
        <v>394</v>
      </c>
      <c r="C220" s="17" t="s">
        <v>54</v>
      </c>
      <c r="D220" s="18" t="s">
        <v>7</v>
      </c>
      <c r="E220" s="18" t="s">
        <v>31</v>
      </c>
      <c r="F220" s="18" t="s">
        <v>391</v>
      </c>
      <c r="G220" s="18"/>
      <c r="H220" s="1">
        <f>H221</f>
        <v>705</v>
      </c>
    </row>
    <row r="221" spans="2:8" ht="45" customHeight="1" x14ac:dyDescent="0.2">
      <c r="B221" s="21" t="s">
        <v>323</v>
      </c>
      <c r="C221" s="17" t="s">
        <v>54</v>
      </c>
      <c r="D221" s="18" t="s">
        <v>7</v>
      </c>
      <c r="E221" s="18" t="s">
        <v>31</v>
      </c>
      <c r="F221" s="18" t="s">
        <v>563</v>
      </c>
      <c r="G221" s="18"/>
      <c r="H221" s="1">
        <f>H224+H222+H223</f>
        <v>705</v>
      </c>
    </row>
    <row r="222" spans="2:8" ht="43.5" hidden="1" customHeight="1" x14ac:dyDescent="0.2">
      <c r="B222" s="38" t="s">
        <v>64</v>
      </c>
      <c r="C222" s="17" t="s">
        <v>54</v>
      </c>
      <c r="D222" s="18" t="s">
        <v>7</v>
      </c>
      <c r="E222" s="18" t="s">
        <v>31</v>
      </c>
      <c r="F222" s="18" t="s">
        <v>563</v>
      </c>
      <c r="G222" s="18" t="s">
        <v>38</v>
      </c>
      <c r="H222" s="1"/>
    </row>
    <row r="223" spans="2:8" ht="30" customHeight="1" x14ac:dyDescent="0.2">
      <c r="B223" s="38" t="s">
        <v>608</v>
      </c>
      <c r="C223" s="17" t="s">
        <v>54</v>
      </c>
      <c r="D223" s="18" t="s">
        <v>7</v>
      </c>
      <c r="E223" s="18" t="s">
        <v>31</v>
      </c>
      <c r="F223" s="18" t="s">
        <v>563</v>
      </c>
      <c r="G223" s="18" t="s">
        <v>488</v>
      </c>
      <c r="H223" s="1">
        <f>30+500+100+50+25</f>
        <v>705</v>
      </c>
    </row>
    <row r="224" spans="2:8" ht="25.5" hidden="1" customHeight="1" x14ac:dyDescent="0.2">
      <c r="B224" s="21" t="s">
        <v>39</v>
      </c>
      <c r="C224" s="17" t="s">
        <v>54</v>
      </c>
      <c r="D224" s="18" t="s">
        <v>7</v>
      </c>
      <c r="E224" s="18" t="s">
        <v>31</v>
      </c>
      <c r="F224" s="18" t="s">
        <v>563</v>
      </c>
      <c r="G224" s="18" t="s">
        <v>40</v>
      </c>
      <c r="H224" s="1"/>
    </row>
    <row r="225" spans="2:8" ht="30" customHeight="1" x14ac:dyDescent="0.2">
      <c r="B225" s="38" t="s">
        <v>395</v>
      </c>
      <c r="C225" s="24" t="s">
        <v>54</v>
      </c>
      <c r="D225" s="25" t="s">
        <v>7</v>
      </c>
      <c r="E225" s="25" t="s">
        <v>31</v>
      </c>
      <c r="F225" s="25" t="s">
        <v>384</v>
      </c>
      <c r="G225" s="18"/>
      <c r="H225" s="1">
        <f>H226</f>
        <v>664.6</v>
      </c>
    </row>
    <row r="226" spans="2:8" ht="30" customHeight="1" x14ac:dyDescent="0.2">
      <c r="B226" s="38" t="s">
        <v>396</v>
      </c>
      <c r="C226" s="24" t="s">
        <v>54</v>
      </c>
      <c r="D226" s="25" t="s">
        <v>7</v>
      </c>
      <c r="E226" s="25" t="s">
        <v>31</v>
      </c>
      <c r="F226" s="25" t="s">
        <v>385</v>
      </c>
      <c r="G226" s="18"/>
      <c r="H226" s="1">
        <f>H227+H229+H231+H233</f>
        <v>664.6</v>
      </c>
    </row>
    <row r="227" spans="2:8" ht="65.099999999999994" customHeight="1" x14ac:dyDescent="0.2">
      <c r="B227" s="38" t="s">
        <v>326</v>
      </c>
      <c r="C227" s="24" t="s">
        <v>54</v>
      </c>
      <c r="D227" s="25" t="s">
        <v>7</v>
      </c>
      <c r="E227" s="25" t="s">
        <v>31</v>
      </c>
      <c r="F227" s="25" t="s">
        <v>781</v>
      </c>
      <c r="G227" s="18"/>
      <c r="H227" s="1">
        <f>H228</f>
        <v>496.8</v>
      </c>
    </row>
    <row r="228" spans="2:8" ht="45" customHeight="1" x14ac:dyDescent="0.2">
      <c r="B228" s="38" t="s">
        <v>64</v>
      </c>
      <c r="C228" s="24" t="s">
        <v>54</v>
      </c>
      <c r="D228" s="25" t="s">
        <v>7</v>
      </c>
      <c r="E228" s="25" t="s">
        <v>31</v>
      </c>
      <c r="F228" s="25" t="s">
        <v>781</v>
      </c>
      <c r="G228" s="25" t="s">
        <v>38</v>
      </c>
      <c r="H228" s="1">
        <v>496.8</v>
      </c>
    </row>
    <row r="229" spans="2:8" ht="30" customHeight="1" x14ac:dyDescent="0.2">
      <c r="B229" s="28" t="s">
        <v>138</v>
      </c>
      <c r="C229" s="24" t="s">
        <v>54</v>
      </c>
      <c r="D229" s="25" t="s">
        <v>7</v>
      </c>
      <c r="E229" s="25" t="s">
        <v>31</v>
      </c>
      <c r="F229" s="25" t="s">
        <v>399</v>
      </c>
      <c r="G229" s="25"/>
      <c r="H229" s="1">
        <f>H230</f>
        <v>68.900000000000006</v>
      </c>
    </row>
    <row r="230" spans="2:8" ht="45" customHeight="1" x14ac:dyDescent="0.2">
      <c r="B230" s="38" t="s">
        <v>64</v>
      </c>
      <c r="C230" s="24" t="s">
        <v>54</v>
      </c>
      <c r="D230" s="25" t="s">
        <v>7</v>
      </c>
      <c r="E230" s="25" t="s">
        <v>31</v>
      </c>
      <c r="F230" s="25" t="s">
        <v>399</v>
      </c>
      <c r="G230" s="25" t="s">
        <v>38</v>
      </c>
      <c r="H230" s="1">
        <f>64.9+4</f>
        <v>68.900000000000006</v>
      </c>
    </row>
    <row r="231" spans="2:8" ht="45" customHeight="1" x14ac:dyDescent="0.2">
      <c r="B231" s="28" t="s">
        <v>144</v>
      </c>
      <c r="C231" s="24" t="s">
        <v>54</v>
      </c>
      <c r="D231" s="25" t="s">
        <v>7</v>
      </c>
      <c r="E231" s="25" t="s">
        <v>31</v>
      </c>
      <c r="F231" s="25" t="s">
        <v>782</v>
      </c>
      <c r="G231" s="25"/>
      <c r="H231" s="39">
        <f>H232</f>
        <v>48.4</v>
      </c>
    </row>
    <row r="232" spans="2:8" ht="45" customHeight="1" x14ac:dyDescent="0.2">
      <c r="B232" s="38" t="s">
        <v>64</v>
      </c>
      <c r="C232" s="24" t="s">
        <v>54</v>
      </c>
      <c r="D232" s="25" t="s">
        <v>7</v>
      </c>
      <c r="E232" s="25" t="s">
        <v>31</v>
      </c>
      <c r="F232" s="25" t="s">
        <v>782</v>
      </c>
      <c r="G232" s="25" t="s">
        <v>38</v>
      </c>
      <c r="H232" s="39">
        <v>48.4</v>
      </c>
    </row>
    <row r="233" spans="2:8" ht="45" customHeight="1" x14ac:dyDescent="0.2">
      <c r="B233" s="21" t="s">
        <v>783</v>
      </c>
      <c r="C233" s="24" t="s">
        <v>54</v>
      </c>
      <c r="D233" s="25" t="s">
        <v>7</v>
      </c>
      <c r="E233" s="25" t="s">
        <v>31</v>
      </c>
      <c r="F233" s="25" t="s">
        <v>393</v>
      </c>
      <c r="G233" s="25"/>
      <c r="H233" s="1">
        <f>H234+H235</f>
        <v>50.499999999999993</v>
      </c>
    </row>
    <row r="234" spans="2:8" ht="45" customHeight="1" x14ac:dyDescent="0.2">
      <c r="B234" s="38" t="s">
        <v>64</v>
      </c>
      <c r="C234" s="24" t="s">
        <v>54</v>
      </c>
      <c r="D234" s="25" t="s">
        <v>7</v>
      </c>
      <c r="E234" s="25" t="s">
        <v>31</v>
      </c>
      <c r="F234" s="25" t="s">
        <v>393</v>
      </c>
      <c r="G234" s="25" t="s">
        <v>38</v>
      </c>
      <c r="H234" s="1">
        <f>25.2+25.4-2.2</f>
        <v>48.399999999999991</v>
      </c>
    </row>
    <row r="235" spans="2:8" ht="30" customHeight="1" x14ac:dyDescent="0.2">
      <c r="B235" s="55" t="s">
        <v>244</v>
      </c>
      <c r="C235" s="24" t="s">
        <v>54</v>
      </c>
      <c r="D235" s="25" t="s">
        <v>7</v>
      </c>
      <c r="E235" s="25" t="s">
        <v>31</v>
      </c>
      <c r="F235" s="25" t="s">
        <v>393</v>
      </c>
      <c r="G235" s="66">
        <v>410</v>
      </c>
      <c r="H235" s="42">
        <v>2.1</v>
      </c>
    </row>
    <row r="236" spans="2:8" ht="59.25" hidden="1" customHeight="1" x14ac:dyDescent="0.2">
      <c r="B236" s="60"/>
      <c r="C236" s="19"/>
      <c r="D236" s="19"/>
      <c r="E236" s="19"/>
      <c r="F236" s="19"/>
      <c r="G236" s="19"/>
      <c r="H236" s="19"/>
    </row>
    <row r="237" spans="2:8" ht="31.5" hidden="1" customHeight="1" x14ac:dyDescent="0.2">
      <c r="B237" s="21" t="s">
        <v>388</v>
      </c>
      <c r="C237" s="17" t="s">
        <v>54</v>
      </c>
      <c r="D237" s="18" t="s">
        <v>7</v>
      </c>
      <c r="E237" s="18" t="s">
        <v>31</v>
      </c>
      <c r="F237" s="18" t="s">
        <v>390</v>
      </c>
      <c r="G237" s="19"/>
      <c r="H237" s="23">
        <f>H238+H243</f>
        <v>0</v>
      </c>
    </row>
    <row r="238" spans="2:8" ht="37.5" hidden="1" customHeight="1" x14ac:dyDescent="0.2">
      <c r="B238" s="21" t="s">
        <v>394</v>
      </c>
      <c r="C238" s="17" t="s">
        <v>54</v>
      </c>
      <c r="D238" s="18" t="s">
        <v>7</v>
      </c>
      <c r="E238" s="18" t="s">
        <v>31</v>
      </c>
      <c r="F238" s="18" t="s">
        <v>391</v>
      </c>
      <c r="G238" s="19"/>
      <c r="H238" s="19">
        <f>H239</f>
        <v>0</v>
      </c>
    </row>
    <row r="239" spans="2:8" ht="9.75" hidden="1" customHeight="1" x14ac:dyDescent="0.2">
      <c r="B239" s="21" t="s">
        <v>323</v>
      </c>
      <c r="C239" s="17" t="s">
        <v>54</v>
      </c>
      <c r="D239" s="18" t="s">
        <v>7</v>
      </c>
      <c r="E239" s="18" t="s">
        <v>31</v>
      </c>
      <c r="F239" s="18" t="s">
        <v>563</v>
      </c>
      <c r="G239" s="19"/>
      <c r="H239" s="19">
        <f>H241+H242+H240</f>
        <v>0</v>
      </c>
    </row>
    <row r="240" spans="2:8" ht="43.5" hidden="1" customHeight="1" x14ac:dyDescent="0.2">
      <c r="B240" s="21" t="s">
        <v>64</v>
      </c>
      <c r="C240" s="17" t="s">
        <v>54</v>
      </c>
      <c r="D240" s="18" t="s">
        <v>7</v>
      </c>
      <c r="E240" s="18" t="s">
        <v>31</v>
      </c>
      <c r="F240" s="18" t="s">
        <v>563</v>
      </c>
      <c r="G240" s="66">
        <v>240</v>
      </c>
      <c r="H240" s="49">
        <v>0</v>
      </c>
    </row>
    <row r="241" spans="2:8" ht="21" hidden="1" customHeight="1" x14ac:dyDescent="0.2">
      <c r="B241" s="38" t="s">
        <v>608</v>
      </c>
      <c r="C241" s="17" t="s">
        <v>54</v>
      </c>
      <c r="D241" s="18" t="s">
        <v>7</v>
      </c>
      <c r="E241" s="18" t="s">
        <v>31</v>
      </c>
      <c r="F241" s="18" t="s">
        <v>563</v>
      </c>
      <c r="G241" s="18" t="s">
        <v>488</v>
      </c>
      <c r="H241" s="19">
        <v>0</v>
      </c>
    </row>
    <row r="242" spans="2:8" ht="21" hidden="1" customHeight="1" x14ac:dyDescent="0.2">
      <c r="B242" s="21" t="s">
        <v>39</v>
      </c>
      <c r="C242" s="17" t="s">
        <v>54</v>
      </c>
      <c r="D242" s="18" t="s">
        <v>7</v>
      </c>
      <c r="E242" s="18" t="s">
        <v>31</v>
      </c>
      <c r="F242" s="18" t="s">
        <v>563</v>
      </c>
      <c r="G242" s="18" t="s">
        <v>40</v>
      </c>
      <c r="H242" s="19">
        <v>0</v>
      </c>
    </row>
    <row r="243" spans="2:8" ht="21" hidden="1" customHeight="1" x14ac:dyDescent="0.2">
      <c r="B243" s="38" t="s">
        <v>395</v>
      </c>
      <c r="C243" s="24" t="s">
        <v>54</v>
      </c>
      <c r="D243" s="25" t="s">
        <v>7</v>
      </c>
      <c r="E243" s="25" t="s">
        <v>31</v>
      </c>
      <c r="F243" s="25" t="s">
        <v>384</v>
      </c>
      <c r="G243" s="18"/>
      <c r="H243" s="23">
        <f>H244</f>
        <v>0</v>
      </c>
    </row>
    <row r="244" spans="2:8" ht="24" hidden="1" customHeight="1" x14ac:dyDescent="0.2">
      <c r="B244" s="38" t="s">
        <v>396</v>
      </c>
      <c r="C244" s="24" t="s">
        <v>54</v>
      </c>
      <c r="D244" s="25" t="s">
        <v>7</v>
      </c>
      <c r="E244" s="25" t="s">
        <v>31</v>
      </c>
      <c r="F244" s="25" t="s">
        <v>385</v>
      </c>
      <c r="G244" s="18"/>
      <c r="H244" s="23">
        <f>H245+H249+H247</f>
        <v>0</v>
      </c>
    </row>
    <row r="245" spans="2:8" ht="40.5" hidden="1" customHeight="1" x14ac:dyDescent="0.2">
      <c r="B245" s="21" t="s">
        <v>321</v>
      </c>
      <c r="C245" s="24" t="s">
        <v>54</v>
      </c>
      <c r="D245" s="25" t="s">
        <v>7</v>
      </c>
      <c r="E245" s="25" t="s">
        <v>31</v>
      </c>
      <c r="F245" s="18" t="s">
        <v>397</v>
      </c>
      <c r="G245" s="18"/>
      <c r="H245" s="23">
        <f>H246</f>
        <v>0</v>
      </c>
    </row>
    <row r="246" spans="2:8" ht="36" hidden="1" customHeight="1" x14ac:dyDescent="0.2">
      <c r="B246" s="21" t="s">
        <v>64</v>
      </c>
      <c r="C246" s="24" t="s">
        <v>54</v>
      </c>
      <c r="D246" s="25" t="s">
        <v>7</v>
      </c>
      <c r="E246" s="25" t="s">
        <v>31</v>
      </c>
      <c r="F246" s="18" t="s">
        <v>397</v>
      </c>
      <c r="G246" s="66">
        <v>240</v>
      </c>
      <c r="H246" s="23">
        <v>0</v>
      </c>
    </row>
    <row r="247" spans="2:8" ht="36" hidden="1" customHeight="1" x14ac:dyDescent="0.2">
      <c r="B247" s="28" t="s">
        <v>138</v>
      </c>
      <c r="C247" s="24" t="s">
        <v>54</v>
      </c>
      <c r="D247" s="25" t="s">
        <v>7</v>
      </c>
      <c r="E247" s="25" t="s">
        <v>31</v>
      </c>
      <c r="F247" s="18" t="s">
        <v>399</v>
      </c>
      <c r="G247" s="19"/>
      <c r="H247" s="23">
        <f>H248</f>
        <v>0</v>
      </c>
    </row>
    <row r="248" spans="2:8" ht="36" hidden="1" customHeight="1" x14ac:dyDescent="0.2">
      <c r="B248" s="21" t="s">
        <v>64</v>
      </c>
      <c r="C248" s="24" t="s">
        <v>54</v>
      </c>
      <c r="D248" s="25" t="s">
        <v>7</v>
      </c>
      <c r="E248" s="25" t="s">
        <v>31</v>
      </c>
      <c r="F248" s="18" t="s">
        <v>399</v>
      </c>
      <c r="G248" s="66">
        <v>240</v>
      </c>
      <c r="H248" s="23">
        <v>0</v>
      </c>
    </row>
    <row r="249" spans="2:8" ht="36" hidden="1" customHeight="1" x14ac:dyDescent="0.2">
      <c r="B249" s="21" t="s">
        <v>333</v>
      </c>
      <c r="C249" s="24" t="s">
        <v>54</v>
      </c>
      <c r="D249" s="25" t="s">
        <v>7</v>
      </c>
      <c r="E249" s="25" t="s">
        <v>31</v>
      </c>
      <c r="F249" s="18" t="s">
        <v>393</v>
      </c>
      <c r="H249" s="23">
        <f>H250</f>
        <v>0</v>
      </c>
    </row>
    <row r="250" spans="2:8" ht="36" hidden="1" customHeight="1" x14ac:dyDescent="0.2">
      <c r="B250" s="21" t="s">
        <v>64</v>
      </c>
      <c r="C250" s="24" t="s">
        <v>54</v>
      </c>
      <c r="D250" s="25" t="s">
        <v>7</v>
      </c>
      <c r="E250" s="25" t="s">
        <v>31</v>
      </c>
      <c r="F250" s="18" t="s">
        <v>393</v>
      </c>
      <c r="G250" s="66">
        <v>240</v>
      </c>
      <c r="H250" s="23">
        <v>0</v>
      </c>
    </row>
    <row r="251" spans="2:8" hidden="1" x14ac:dyDescent="0.2"/>
    <row r="252" spans="2:8" hidden="1" x14ac:dyDescent="0.2"/>
    <row r="253" spans="2:8" ht="30" customHeight="1" x14ac:dyDescent="0.2">
      <c r="B253" s="21" t="s">
        <v>555</v>
      </c>
      <c r="C253" s="10">
        <v>992</v>
      </c>
      <c r="D253" s="18" t="s">
        <v>9</v>
      </c>
      <c r="E253" s="18"/>
      <c r="F253" s="18"/>
      <c r="G253" s="18"/>
      <c r="H253" s="1">
        <f>H278+H254</f>
        <v>7315.4</v>
      </c>
    </row>
    <row r="254" spans="2:8" ht="45" customHeight="1" x14ac:dyDescent="0.2">
      <c r="B254" s="26" t="s">
        <v>749</v>
      </c>
      <c r="C254" s="24" t="s">
        <v>54</v>
      </c>
      <c r="D254" s="25" t="s">
        <v>9</v>
      </c>
      <c r="E254" s="25" t="s">
        <v>28</v>
      </c>
      <c r="F254" s="25"/>
      <c r="G254" s="18"/>
      <c r="H254" s="1">
        <f>H255+H270</f>
        <v>6769.5999999999995</v>
      </c>
    </row>
    <row r="255" spans="2:8" ht="65.099999999999994" customHeight="1" x14ac:dyDescent="0.2">
      <c r="B255" s="27" t="s">
        <v>748</v>
      </c>
      <c r="C255" s="24" t="s">
        <v>54</v>
      </c>
      <c r="D255" s="25" t="s">
        <v>9</v>
      </c>
      <c r="E255" s="25" t="s">
        <v>28</v>
      </c>
      <c r="F255" s="25" t="s">
        <v>615</v>
      </c>
      <c r="G255" s="18"/>
      <c r="H255" s="1">
        <f>H256</f>
        <v>2042.7</v>
      </c>
    </row>
    <row r="256" spans="2:8" ht="65.099999999999994" customHeight="1" x14ac:dyDescent="0.2">
      <c r="B256" s="27" t="s">
        <v>613</v>
      </c>
      <c r="C256" s="24" t="s">
        <v>54</v>
      </c>
      <c r="D256" s="25" t="s">
        <v>9</v>
      </c>
      <c r="E256" s="25" t="s">
        <v>28</v>
      </c>
      <c r="F256" s="18" t="s">
        <v>614</v>
      </c>
      <c r="G256" s="18"/>
      <c r="H256" s="1">
        <f>H257+H260+H265</f>
        <v>2042.7</v>
      </c>
    </row>
    <row r="257" spans="2:8" ht="29.25" customHeight="1" x14ac:dyDescent="0.2">
      <c r="B257" s="21" t="s">
        <v>698</v>
      </c>
      <c r="C257" s="24" t="s">
        <v>54</v>
      </c>
      <c r="D257" s="25" t="s">
        <v>9</v>
      </c>
      <c r="E257" s="25" t="s">
        <v>28</v>
      </c>
      <c r="F257" s="18" t="s">
        <v>699</v>
      </c>
      <c r="G257" s="18"/>
      <c r="H257" s="1">
        <f>H258</f>
        <v>1981</v>
      </c>
    </row>
    <row r="258" spans="2:8" ht="41.25" customHeight="1" x14ac:dyDescent="0.2">
      <c r="B258" s="26" t="s">
        <v>705</v>
      </c>
      <c r="C258" s="24" t="s">
        <v>54</v>
      </c>
      <c r="D258" s="25" t="s">
        <v>9</v>
      </c>
      <c r="E258" s="25" t="s">
        <v>28</v>
      </c>
      <c r="F258" s="18" t="s">
        <v>700</v>
      </c>
      <c r="G258" s="18"/>
      <c r="H258" s="1">
        <f>H259</f>
        <v>1981</v>
      </c>
    </row>
    <row r="259" spans="2:8" ht="42.75" customHeight="1" x14ac:dyDescent="0.2">
      <c r="B259" s="38" t="s">
        <v>64</v>
      </c>
      <c r="C259" s="24" t="s">
        <v>54</v>
      </c>
      <c r="D259" s="25" t="s">
        <v>9</v>
      </c>
      <c r="E259" s="25" t="s">
        <v>28</v>
      </c>
      <c r="F259" s="18" t="s">
        <v>700</v>
      </c>
      <c r="G259" s="18" t="s">
        <v>38</v>
      </c>
      <c r="H259" s="1">
        <v>1981</v>
      </c>
    </row>
    <row r="260" spans="2:8" ht="39.75" hidden="1" customHeight="1" x14ac:dyDescent="0.2">
      <c r="B260" s="21" t="s">
        <v>701</v>
      </c>
      <c r="C260" s="24" t="s">
        <v>54</v>
      </c>
      <c r="D260" s="25" t="s">
        <v>9</v>
      </c>
      <c r="E260" s="25" t="s">
        <v>19</v>
      </c>
      <c r="F260" s="18" t="s">
        <v>703</v>
      </c>
      <c r="G260" s="18"/>
      <c r="H260" s="1">
        <f>H261</f>
        <v>0</v>
      </c>
    </row>
    <row r="261" spans="2:8" ht="41.25" hidden="1" customHeight="1" x14ac:dyDescent="0.2">
      <c r="B261" s="38" t="s">
        <v>702</v>
      </c>
      <c r="C261" s="24" t="s">
        <v>54</v>
      </c>
      <c r="D261" s="25" t="s">
        <v>9</v>
      </c>
      <c r="E261" s="25" t="s">
        <v>19</v>
      </c>
      <c r="F261" s="25" t="s">
        <v>704</v>
      </c>
      <c r="G261" s="18"/>
      <c r="H261" s="1">
        <f>H262</f>
        <v>0</v>
      </c>
    </row>
    <row r="262" spans="2:8" ht="52.5" hidden="1" customHeight="1" x14ac:dyDescent="0.2">
      <c r="B262" s="38" t="s">
        <v>64</v>
      </c>
      <c r="C262" s="24" t="s">
        <v>54</v>
      </c>
      <c r="D262" s="25" t="s">
        <v>9</v>
      </c>
      <c r="E262" s="25" t="s">
        <v>19</v>
      </c>
      <c r="F262" s="25" t="s">
        <v>704</v>
      </c>
      <c r="G262" s="18" t="s">
        <v>38</v>
      </c>
      <c r="H262" s="1">
        <v>0</v>
      </c>
    </row>
    <row r="263" spans="2:8" ht="33" hidden="1" customHeight="1" x14ac:dyDescent="0.2">
      <c r="B263" s="38" t="s">
        <v>568</v>
      </c>
      <c r="C263" s="10"/>
      <c r="D263" s="25" t="s">
        <v>9</v>
      </c>
      <c r="E263" s="25" t="s">
        <v>19</v>
      </c>
      <c r="F263" s="25" t="s">
        <v>569</v>
      </c>
      <c r="G263" s="18"/>
      <c r="H263" s="1">
        <f>H264</f>
        <v>0</v>
      </c>
    </row>
    <row r="264" spans="2:8" ht="37.5" hidden="1" customHeight="1" x14ac:dyDescent="0.2">
      <c r="B264" s="38" t="s">
        <v>64</v>
      </c>
      <c r="C264" s="10"/>
      <c r="D264" s="25" t="s">
        <v>9</v>
      </c>
      <c r="E264" s="25" t="s">
        <v>19</v>
      </c>
      <c r="F264" s="25" t="s">
        <v>569</v>
      </c>
      <c r="G264" s="18" t="s">
        <v>38</v>
      </c>
      <c r="H264" s="1"/>
    </row>
    <row r="265" spans="2:8" ht="30" customHeight="1" x14ac:dyDescent="0.2">
      <c r="B265" s="26" t="s">
        <v>734</v>
      </c>
      <c r="C265" s="24" t="s">
        <v>54</v>
      </c>
      <c r="D265" s="25" t="s">
        <v>9</v>
      </c>
      <c r="E265" s="25" t="s">
        <v>28</v>
      </c>
      <c r="F265" s="18" t="s">
        <v>735</v>
      </c>
      <c r="G265" s="18"/>
      <c r="H265" s="1">
        <f>H266+H268</f>
        <v>61.7</v>
      </c>
    </row>
    <row r="266" spans="2:8" ht="30" customHeight="1" x14ac:dyDescent="0.2">
      <c r="B266" s="26" t="s">
        <v>720</v>
      </c>
      <c r="C266" s="24" t="s">
        <v>54</v>
      </c>
      <c r="D266" s="25" t="s">
        <v>9</v>
      </c>
      <c r="E266" s="25" t="s">
        <v>28</v>
      </c>
      <c r="F266" s="18" t="s">
        <v>733</v>
      </c>
      <c r="G266" s="18"/>
      <c r="H266" s="1">
        <f>H267</f>
        <v>42.4</v>
      </c>
    </row>
    <row r="267" spans="2:8" ht="45" customHeight="1" x14ac:dyDescent="0.2">
      <c r="B267" s="26" t="s">
        <v>64</v>
      </c>
      <c r="C267" s="24" t="s">
        <v>54</v>
      </c>
      <c r="D267" s="25" t="s">
        <v>9</v>
      </c>
      <c r="E267" s="25" t="s">
        <v>28</v>
      </c>
      <c r="F267" s="18" t="s">
        <v>733</v>
      </c>
      <c r="G267" s="18" t="s">
        <v>38</v>
      </c>
      <c r="H267" s="1">
        <v>42.4</v>
      </c>
    </row>
    <row r="268" spans="2:8" ht="30" customHeight="1" x14ac:dyDescent="0.2">
      <c r="B268" s="26" t="s">
        <v>150</v>
      </c>
      <c r="C268" s="24" t="s">
        <v>54</v>
      </c>
      <c r="D268" s="25" t="s">
        <v>9</v>
      </c>
      <c r="E268" s="25" t="s">
        <v>28</v>
      </c>
      <c r="F268" s="18" t="s">
        <v>755</v>
      </c>
      <c r="G268" s="18"/>
      <c r="H268" s="1">
        <f>H269</f>
        <v>19.3</v>
      </c>
    </row>
    <row r="269" spans="2:8" ht="45" customHeight="1" x14ac:dyDescent="0.2">
      <c r="B269" s="26" t="s">
        <v>64</v>
      </c>
      <c r="C269" s="24" t="s">
        <v>54</v>
      </c>
      <c r="D269" s="25" t="s">
        <v>9</v>
      </c>
      <c r="E269" s="25" t="s">
        <v>28</v>
      </c>
      <c r="F269" s="18" t="s">
        <v>755</v>
      </c>
      <c r="G269" s="18" t="s">
        <v>38</v>
      </c>
      <c r="H269" s="1">
        <v>19.3</v>
      </c>
    </row>
    <row r="270" spans="2:8" ht="30" customHeight="1" x14ac:dyDescent="0.2">
      <c r="B270" s="21" t="s">
        <v>388</v>
      </c>
      <c r="C270" s="17" t="s">
        <v>54</v>
      </c>
      <c r="D270" s="18" t="s">
        <v>9</v>
      </c>
      <c r="E270" s="18" t="s">
        <v>28</v>
      </c>
      <c r="F270" s="18" t="s">
        <v>390</v>
      </c>
      <c r="G270" s="18"/>
      <c r="H270" s="1">
        <f>H271+H274</f>
        <v>4726.8999999999996</v>
      </c>
    </row>
    <row r="271" spans="2:8" ht="45" customHeight="1" x14ac:dyDescent="0.2">
      <c r="B271" s="21" t="s">
        <v>394</v>
      </c>
      <c r="C271" s="17" t="s">
        <v>54</v>
      </c>
      <c r="D271" s="18" t="s">
        <v>9</v>
      </c>
      <c r="E271" s="18" t="s">
        <v>28</v>
      </c>
      <c r="F271" s="18" t="s">
        <v>391</v>
      </c>
      <c r="G271" s="18"/>
      <c r="H271" s="39">
        <f>H272</f>
        <v>4646.8999999999996</v>
      </c>
    </row>
    <row r="272" spans="2:8" ht="80.099999999999994" customHeight="1" x14ac:dyDescent="0.2">
      <c r="B272" s="26" t="s">
        <v>784</v>
      </c>
      <c r="C272" s="24" t="s">
        <v>54</v>
      </c>
      <c r="D272" s="25" t="s">
        <v>9</v>
      </c>
      <c r="E272" s="25" t="s">
        <v>28</v>
      </c>
      <c r="F272" s="18" t="s">
        <v>785</v>
      </c>
      <c r="G272" s="18"/>
      <c r="H272" s="39">
        <f>H273</f>
        <v>4646.8999999999996</v>
      </c>
    </row>
    <row r="273" spans="2:8" ht="45" customHeight="1" x14ac:dyDescent="0.2">
      <c r="B273" s="26" t="s">
        <v>64</v>
      </c>
      <c r="C273" s="24" t="s">
        <v>54</v>
      </c>
      <c r="D273" s="25" t="s">
        <v>9</v>
      </c>
      <c r="E273" s="25" t="s">
        <v>28</v>
      </c>
      <c r="F273" s="18" t="s">
        <v>785</v>
      </c>
      <c r="G273" s="18" t="s">
        <v>38</v>
      </c>
      <c r="H273" s="39">
        <f>81.6+1014.4+2219.9+132+1199</f>
        <v>4646.8999999999996</v>
      </c>
    </row>
    <row r="274" spans="2:8" ht="30" customHeight="1" x14ac:dyDescent="0.2">
      <c r="B274" s="38" t="s">
        <v>395</v>
      </c>
      <c r="C274" s="24" t="s">
        <v>54</v>
      </c>
      <c r="D274" s="25" t="s">
        <v>9</v>
      </c>
      <c r="E274" s="25" t="s">
        <v>28</v>
      </c>
      <c r="F274" s="25" t="s">
        <v>384</v>
      </c>
      <c r="G274" s="18"/>
      <c r="H274" s="1">
        <f>H275</f>
        <v>80</v>
      </c>
    </row>
    <row r="275" spans="2:8" ht="30" customHeight="1" x14ac:dyDescent="0.2">
      <c r="B275" s="38" t="s">
        <v>396</v>
      </c>
      <c r="C275" s="24" t="s">
        <v>54</v>
      </c>
      <c r="D275" s="25" t="s">
        <v>9</v>
      </c>
      <c r="E275" s="25" t="s">
        <v>28</v>
      </c>
      <c r="F275" s="25" t="s">
        <v>385</v>
      </c>
      <c r="G275" s="18"/>
      <c r="H275" s="1">
        <f>H276</f>
        <v>80</v>
      </c>
    </row>
    <row r="276" spans="2:8" ht="80.099999999999994" customHeight="1" x14ac:dyDescent="0.2">
      <c r="B276" s="26" t="s">
        <v>784</v>
      </c>
      <c r="C276" s="24" t="s">
        <v>54</v>
      </c>
      <c r="D276" s="25" t="s">
        <v>9</v>
      </c>
      <c r="E276" s="25" t="s">
        <v>28</v>
      </c>
      <c r="F276" s="18" t="s">
        <v>786</v>
      </c>
      <c r="G276" s="18"/>
      <c r="H276" s="39">
        <f>H277</f>
        <v>80</v>
      </c>
    </row>
    <row r="277" spans="2:8" ht="45" customHeight="1" x14ac:dyDescent="0.2">
      <c r="B277" s="26" t="s">
        <v>64</v>
      </c>
      <c r="C277" s="24" t="s">
        <v>54</v>
      </c>
      <c r="D277" s="25" t="s">
        <v>9</v>
      </c>
      <c r="E277" s="25" t="s">
        <v>28</v>
      </c>
      <c r="F277" s="18" t="s">
        <v>786</v>
      </c>
      <c r="G277" s="18" t="s">
        <v>38</v>
      </c>
      <c r="H277" s="39">
        <f>1988.8-792.8-1116</f>
        <v>80</v>
      </c>
    </row>
    <row r="278" spans="2:8" ht="45" customHeight="1" x14ac:dyDescent="0.2">
      <c r="B278" s="28" t="s">
        <v>32</v>
      </c>
      <c r="C278" s="17" t="s">
        <v>54</v>
      </c>
      <c r="D278" s="18" t="s">
        <v>9</v>
      </c>
      <c r="E278" s="18" t="s">
        <v>18</v>
      </c>
      <c r="F278" s="18"/>
      <c r="G278" s="18"/>
      <c r="H278" s="39">
        <f>H285+H298+H311</f>
        <v>545.79999999999995</v>
      </c>
    </row>
    <row r="279" spans="2:8" ht="59.25" hidden="1" customHeight="1" x14ac:dyDescent="0.2">
      <c r="B279" s="53" t="s">
        <v>499</v>
      </c>
      <c r="C279" s="17" t="s">
        <v>54</v>
      </c>
      <c r="D279" s="18" t="s">
        <v>9</v>
      </c>
      <c r="E279" s="18" t="s">
        <v>18</v>
      </c>
      <c r="F279" s="17" t="s">
        <v>152</v>
      </c>
      <c r="G279" s="18"/>
      <c r="H279" s="1">
        <f>H280</f>
        <v>0</v>
      </c>
    </row>
    <row r="280" spans="2:8" ht="59.25" hidden="1" customHeight="1" x14ac:dyDescent="0.2">
      <c r="B280" s="21" t="s">
        <v>500</v>
      </c>
      <c r="C280" s="17" t="s">
        <v>54</v>
      </c>
      <c r="D280" s="18" t="s">
        <v>9</v>
      </c>
      <c r="E280" s="18" t="s">
        <v>18</v>
      </c>
      <c r="F280" s="17" t="s">
        <v>153</v>
      </c>
      <c r="G280" s="18"/>
      <c r="H280" s="1">
        <f>H281</f>
        <v>0</v>
      </c>
    </row>
    <row r="281" spans="2:8" ht="59.25" hidden="1" customHeight="1" x14ac:dyDescent="0.2">
      <c r="B281" s="21" t="s">
        <v>64</v>
      </c>
      <c r="C281" s="17" t="s">
        <v>54</v>
      </c>
      <c r="D281" s="18" t="s">
        <v>9</v>
      </c>
      <c r="E281" s="18" t="s">
        <v>18</v>
      </c>
      <c r="F281" s="17" t="s">
        <v>153</v>
      </c>
      <c r="G281" s="18" t="s">
        <v>38</v>
      </c>
      <c r="H281" s="1"/>
    </row>
    <row r="282" spans="2:8" ht="59.25" hidden="1" customHeight="1" x14ac:dyDescent="0.2">
      <c r="B282" s="21" t="s">
        <v>441</v>
      </c>
      <c r="C282" s="17" t="s">
        <v>54</v>
      </c>
      <c r="D282" s="18" t="s">
        <v>9</v>
      </c>
      <c r="E282" s="18" t="s">
        <v>18</v>
      </c>
      <c r="F282" s="17" t="s">
        <v>440</v>
      </c>
      <c r="G282" s="18"/>
      <c r="H282" s="1">
        <f>H283</f>
        <v>0</v>
      </c>
    </row>
    <row r="283" spans="2:8" ht="59.25" hidden="1" customHeight="1" x14ac:dyDescent="0.2">
      <c r="B283" s="21" t="s">
        <v>442</v>
      </c>
      <c r="C283" s="17" t="s">
        <v>54</v>
      </c>
      <c r="D283" s="18" t="s">
        <v>9</v>
      </c>
      <c r="E283" s="18" t="s">
        <v>18</v>
      </c>
      <c r="F283" s="17" t="s">
        <v>439</v>
      </c>
      <c r="G283" s="18"/>
      <c r="H283" s="1">
        <f>H284</f>
        <v>0</v>
      </c>
    </row>
    <row r="284" spans="2:8" ht="59.25" hidden="1" customHeight="1" x14ac:dyDescent="0.2">
      <c r="B284" s="21" t="s">
        <v>64</v>
      </c>
      <c r="C284" s="17" t="s">
        <v>54</v>
      </c>
      <c r="D284" s="18" t="s">
        <v>9</v>
      </c>
      <c r="E284" s="18" t="s">
        <v>18</v>
      </c>
      <c r="F284" s="17" t="s">
        <v>439</v>
      </c>
      <c r="G284" s="18" t="s">
        <v>38</v>
      </c>
      <c r="H284" s="1"/>
    </row>
    <row r="285" spans="2:8" ht="65.099999999999994" customHeight="1" x14ac:dyDescent="0.2">
      <c r="B285" s="38" t="s">
        <v>148</v>
      </c>
      <c r="C285" s="24" t="s">
        <v>54</v>
      </c>
      <c r="D285" s="25" t="s">
        <v>9</v>
      </c>
      <c r="E285" s="25" t="s">
        <v>18</v>
      </c>
      <c r="F285" s="25" t="s">
        <v>93</v>
      </c>
      <c r="G285" s="25"/>
      <c r="H285" s="1">
        <f>H286</f>
        <v>275</v>
      </c>
    </row>
    <row r="286" spans="2:8" ht="65.099999999999994" customHeight="1" x14ac:dyDescent="0.2">
      <c r="B286" s="38" t="s">
        <v>531</v>
      </c>
      <c r="C286" s="24" t="s">
        <v>54</v>
      </c>
      <c r="D286" s="25" t="s">
        <v>9</v>
      </c>
      <c r="E286" s="25" t="s">
        <v>18</v>
      </c>
      <c r="F286" s="25" t="s">
        <v>151</v>
      </c>
      <c r="G286" s="25"/>
      <c r="H286" s="1">
        <f>H287+H290+H293</f>
        <v>275</v>
      </c>
    </row>
    <row r="287" spans="2:8" ht="45" customHeight="1" x14ac:dyDescent="0.2">
      <c r="B287" s="54" t="s">
        <v>149</v>
      </c>
      <c r="C287" s="24" t="s">
        <v>54</v>
      </c>
      <c r="D287" s="25" t="s">
        <v>9</v>
      </c>
      <c r="E287" s="25" t="s">
        <v>18</v>
      </c>
      <c r="F287" s="24" t="s">
        <v>152</v>
      </c>
      <c r="G287" s="25"/>
      <c r="H287" s="1">
        <f>H288</f>
        <v>31</v>
      </c>
    </row>
    <row r="288" spans="2:8" ht="30" customHeight="1" x14ac:dyDescent="0.2">
      <c r="B288" s="38" t="s">
        <v>150</v>
      </c>
      <c r="C288" s="24" t="s">
        <v>54</v>
      </c>
      <c r="D288" s="25" t="s">
        <v>9</v>
      </c>
      <c r="E288" s="25" t="s">
        <v>18</v>
      </c>
      <c r="F288" s="24" t="s">
        <v>153</v>
      </c>
      <c r="G288" s="25"/>
      <c r="H288" s="1">
        <f>H289</f>
        <v>31</v>
      </c>
    </row>
    <row r="289" spans="2:8" ht="45" customHeight="1" x14ac:dyDescent="0.2">
      <c r="B289" s="38" t="s">
        <v>64</v>
      </c>
      <c r="C289" s="24" t="s">
        <v>54</v>
      </c>
      <c r="D289" s="25" t="s">
        <v>9</v>
      </c>
      <c r="E289" s="25" t="s">
        <v>18</v>
      </c>
      <c r="F289" s="24" t="s">
        <v>153</v>
      </c>
      <c r="G289" s="25" t="s">
        <v>38</v>
      </c>
      <c r="H289" s="1">
        <v>31</v>
      </c>
    </row>
    <row r="290" spans="2:8" ht="0.75" hidden="1" customHeight="1" x14ac:dyDescent="0.2">
      <c r="B290" s="38" t="s">
        <v>644</v>
      </c>
      <c r="C290" s="24" t="s">
        <v>54</v>
      </c>
      <c r="D290" s="25" t="s">
        <v>9</v>
      </c>
      <c r="E290" s="25" t="s">
        <v>18</v>
      </c>
      <c r="F290" s="24" t="s">
        <v>645</v>
      </c>
      <c r="G290" s="25"/>
      <c r="H290" s="1">
        <f>H291</f>
        <v>0</v>
      </c>
    </row>
    <row r="291" spans="2:8" ht="29.25" hidden="1" customHeight="1" x14ac:dyDescent="0.2">
      <c r="B291" s="38" t="s">
        <v>646</v>
      </c>
      <c r="C291" s="24" t="s">
        <v>54</v>
      </c>
      <c r="D291" s="25" t="s">
        <v>9</v>
      </c>
      <c r="E291" s="25" t="s">
        <v>18</v>
      </c>
      <c r="F291" s="24" t="s">
        <v>647</v>
      </c>
      <c r="G291" s="25"/>
      <c r="H291" s="1">
        <f>H292</f>
        <v>0</v>
      </c>
    </row>
    <row r="292" spans="2:8" ht="42" hidden="1" customHeight="1" x14ac:dyDescent="0.2">
      <c r="B292" s="38" t="s">
        <v>64</v>
      </c>
      <c r="C292" s="24" t="s">
        <v>54</v>
      </c>
      <c r="D292" s="25" t="s">
        <v>9</v>
      </c>
      <c r="E292" s="25" t="s">
        <v>18</v>
      </c>
      <c r="F292" s="24" t="s">
        <v>647</v>
      </c>
      <c r="G292" s="25" t="s">
        <v>38</v>
      </c>
      <c r="H292" s="1">
        <f>249.2-249.2</f>
        <v>0</v>
      </c>
    </row>
    <row r="293" spans="2:8" ht="65.099999999999994" customHeight="1" x14ac:dyDescent="0.2">
      <c r="B293" s="38" t="s">
        <v>736</v>
      </c>
      <c r="C293" s="24" t="s">
        <v>54</v>
      </c>
      <c r="D293" s="25" t="s">
        <v>9</v>
      </c>
      <c r="E293" s="25" t="s">
        <v>18</v>
      </c>
      <c r="F293" s="24" t="s">
        <v>440</v>
      </c>
      <c r="G293" s="25"/>
      <c r="H293" s="1">
        <f>H294+H296</f>
        <v>244</v>
      </c>
    </row>
    <row r="294" spans="2:8" ht="30" customHeight="1" x14ac:dyDescent="0.2">
      <c r="B294" s="38" t="s">
        <v>442</v>
      </c>
      <c r="C294" s="24" t="s">
        <v>54</v>
      </c>
      <c r="D294" s="25" t="s">
        <v>9</v>
      </c>
      <c r="E294" s="25" t="s">
        <v>18</v>
      </c>
      <c r="F294" s="24" t="s">
        <v>718</v>
      </c>
      <c r="G294" s="25"/>
      <c r="H294" s="1">
        <f>H295</f>
        <v>222.8</v>
      </c>
    </row>
    <row r="295" spans="2:8" ht="45" customHeight="1" x14ac:dyDescent="0.2">
      <c r="B295" s="38" t="s">
        <v>64</v>
      </c>
      <c r="C295" s="24" t="s">
        <v>54</v>
      </c>
      <c r="D295" s="25" t="s">
        <v>9</v>
      </c>
      <c r="E295" s="25" t="s">
        <v>18</v>
      </c>
      <c r="F295" s="24" t="s">
        <v>718</v>
      </c>
      <c r="G295" s="25" t="s">
        <v>38</v>
      </c>
      <c r="H295" s="1">
        <v>222.8</v>
      </c>
    </row>
    <row r="296" spans="2:8" ht="30" customHeight="1" x14ac:dyDescent="0.2">
      <c r="B296" s="38" t="s">
        <v>720</v>
      </c>
      <c r="C296" s="24" t="s">
        <v>54</v>
      </c>
      <c r="D296" s="25" t="s">
        <v>9</v>
      </c>
      <c r="E296" s="25" t="s">
        <v>18</v>
      </c>
      <c r="F296" s="24" t="s">
        <v>719</v>
      </c>
      <c r="G296" s="25"/>
      <c r="H296" s="1">
        <f>H297</f>
        <v>21.2</v>
      </c>
    </row>
    <row r="297" spans="2:8" ht="45" customHeight="1" x14ac:dyDescent="0.2">
      <c r="B297" s="38" t="s">
        <v>64</v>
      </c>
      <c r="C297" s="24" t="s">
        <v>54</v>
      </c>
      <c r="D297" s="25" t="s">
        <v>9</v>
      </c>
      <c r="E297" s="25" t="s">
        <v>18</v>
      </c>
      <c r="F297" s="24" t="s">
        <v>719</v>
      </c>
      <c r="G297" s="25" t="s">
        <v>38</v>
      </c>
      <c r="H297" s="1">
        <v>21.2</v>
      </c>
    </row>
    <row r="298" spans="2:8" ht="45" customHeight="1" x14ac:dyDescent="0.2">
      <c r="B298" s="22" t="s">
        <v>828</v>
      </c>
      <c r="C298" s="17" t="s">
        <v>54</v>
      </c>
      <c r="D298" s="18" t="s">
        <v>9</v>
      </c>
      <c r="E298" s="18" t="s">
        <v>18</v>
      </c>
      <c r="F298" s="18" t="s">
        <v>107</v>
      </c>
      <c r="G298" s="18"/>
      <c r="H298" s="1">
        <f>H299</f>
        <v>49.9</v>
      </c>
    </row>
    <row r="299" spans="2:8" ht="80.099999999999994" customHeight="1" x14ac:dyDescent="0.2">
      <c r="B299" s="22" t="s">
        <v>491</v>
      </c>
      <c r="C299" s="17" t="s">
        <v>54</v>
      </c>
      <c r="D299" s="18" t="s">
        <v>9</v>
      </c>
      <c r="E299" s="18" t="s">
        <v>18</v>
      </c>
      <c r="F299" s="18" t="s">
        <v>186</v>
      </c>
      <c r="G299" s="18"/>
      <c r="H299" s="1">
        <f>H300+H303+H306</f>
        <v>49.9</v>
      </c>
    </row>
    <row r="300" spans="2:8" ht="45" customHeight="1" x14ac:dyDescent="0.2">
      <c r="B300" s="53" t="s">
        <v>349</v>
      </c>
      <c r="C300" s="17" t="s">
        <v>54</v>
      </c>
      <c r="D300" s="18" t="s">
        <v>9</v>
      </c>
      <c r="E300" s="18" t="s">
        <v>18</v>
      </c>
      <c r="F300" s="18" t="s">
        <v>187</v>
      </c>
      <c r="G300" s="18"/>
      <c r="H300" s="1">
        <f>H301</f>
        <v>49.9</v>
      </c>
    </row>
    <row r="301" spans="2:8" ht="30" customHeight="1" x14ac:dyDescent="0.2">
      <c r="B301" s="22" t="s">
        <v>622</v>
      </c>
      <c r="C301" s="17" t="s">
        <v>54</v>
      </c>
      <c r="D301" s="18" t="s">
        <v>9</v>
      </c>
      <c r="E301" s="18" t="s">
        <v>18</v>
      </c>
      <c r="F301" s="18" t="s">
        <v>188</v>
      </c>
      <c r="G301" s="18"/>
      <c r="H301" s="1">
        <f>H302</f>
        <v>49.9</v>
      </c>
    </row>
    <row r="302" spans="2:8" ht="45" customHeight="1" x14ac:dyDescent="0.2">
      <c r="B302" s="21" t="s">
        <v>64</v>
      </c>
      <c r="C302" s="17" t="s">
        <v>54</v>
      </c>
      <c r="D302" s="18" t="s">
        <v>9</v>
      </c>
      <c r="E302" s="18" t="s">
        <v>18</v>
      </c>
      <c r="F302" s="18" t="s">
        <v>188</v>
      </c>
      <c r="G302" s="18" t="s">
        <v>38</v>
      </c>
      <c r="H302" s="1">
        <v>49.9</v>
      </c>
    </row>
    <row r="303" spans="2:8" ht="39" hidden="1" customHeight="1" x14ac:dyDescent="0.2">
      <c r="B303" s="53" t="s">
        <v>355</v>
      </c>
      <c r="C303" s="17" t="s">
        <v>54</v>
      </c>
      <c r="D303" s="18" t="s">
        <v>9</v>
      </c>
      <c r="E303" s="18" t="s">
        <v>18</v>
      </c>
      <c r="F303" s="18" t="s">
        <v>350</v>
      </c>
      <c r="G303" s="18"/>
      <c r="H303" s="1">
        <f>H304</f>
        <v>0</v>
      </c>
    </row>
    <row r="304" spans="2:8" ht="32.25" hidden="1" customHeight="1" x14ac:dyDescent="0.2">
      <c r="B304" s="22" t="s">
        <v>501</v>
      </c>
      <c r="C304" s="17" t="s">
        <v>54</v>
      </c>
      <c r="D304" s="18" t="s">
        <v>9</v>
      </c>
      <c r="E304" s="18" t="s">
        <v>18</v>
      </c>
      <c r="F304" s="18" t="s">
        <v>351</v>
      </c>
      <c r="G304" s="18"/>
      <c r="H304" s="1">
        <f>H305</f>
        <v>0</v>
      </c>
    </row>
    <row r="305" spans="2:8" ht="43.5" hidden="1" customHeight="1" x14ac:dyDescent="0.2">
      <c r="B305" s="21" t="s">
        <v>64</v>
      </c>
      <c r="C305" s="17" t="s">
        <v>54</v>
      </c>
      <c r="D305" s="18" t="s">
        <v>9</v>
      </c>
      <c r="E305" s="18" t="s">
        <v>18</v>
      </c>
      <c r="F305" s="18" t="s">
        <v>351</v>
      </c>
      <c r="G305" s="18" t="s">
        <v>38</v>
      </c>
      <c r="H305" s="1">
        <v>0</v>
      </c>
    </row>
    <row r="306" spans="2:8" ht="59.25" hidden="1" customHeight="1" x14ac:dyDescent="0.2">
      <c r="B306" s="53" t="s">
        <v>352</v>
      </c>
      <c r="C306" s="17" t="s">
        <v>54</v>
      </c>
      <c r="D306" s="18" t="s">
        <v>9</v>
      </c>
      <c r="E306" s="18" t="s">
        <v>18</v>
      </c>
      <c r="F306" s="18" t="s">
        <v>354</v>
      </c>
      <c r="G306" s="18"/>
      <c r="H306" s="1">
        <f>H309+H307</f>
        <v>0</v>
      </c>
    </row>
    <row r="307" spans="2:8" ht="59.25" hidden="1" customHeight="1" x14ac:dyDescent="0.2">
      <c r="B307" s="22" t="s">
        <v>353</v>
      </c>
      <c r="C307" s="17" t="s">
        <v>54</v>
      </c>
      <c r="D307" s="18" t="s">
        <v>9</v>
      </c>
      <c r="E307" s="18" t="s">
        <v>18</v>
      </c>
      <c r="F307" s="18" t="s">
        <v>392</v>
      </c>
      <c r="G307" s="18"/>
      <c r="H307" s="1">
        <f>H308</f>
        <v>0</v>
      </c>
    </row>
    <row r="308" spans="2:8" ht="59.25" hidden="1" customHeight="1" x14ac:dyDescent="0.2">
      <c r="B308" s="21" t="s">
        <v>64</v>
      </c>
      <c r="C308" s="17" t="s">
        <v>54</v>
      </c>
      <c r="D308" s="18" t="s">
        <v>9</v>
      </c>
      <c r="E308" s="18" t="s">
        <v>18</v>
      </c>
      <c r="F308" s="18" t="s">
        <v>392</v>
      </c>
      <c r="G308" s="18" t="s">
        <v>38</v>
      </c>
      <c r="H308" s="1"/>
    </row>
    <row r="309" spans="2:8" ht="59.25" hidden="1" customHeight="1" x14ac:dyDescent="0.2">
      <c r="B309" s="22" t="s">
        <v>424</v>
      </c>
      <c r="C309" s="17" t="s">
        <v>54</v>
      </c>
      <c r="D309" s="18" t="s">
        <v>9</v>
      </c>
      <c r="E309" s="18" t="s">
        <v>18</v>
      </c>
      <c r="F309" s="18" t="s">
        <v>425</v>
      </c>
      <c r="G309" s="18"/>
      <c r="H309" s="1">
        <f>H310</f>
        <v>0</v>
      </c>
    </row>
    <row r="310" spans="2:8" ht="59.25" hidden="1" customHeight="1" x14ac:dyDescent="0.2">
      <c r="B310" s="21" t="s">
        <v>64</v>
      </c>
      <c r="C310" s="17" t="s">
        <v>54</v>
      </c>
      <c r="D310" s="18" t="s">
        <v>9</v>
      </c>
      <c r="E310" s="18" t="s">
        <v>18</v>
      </c>
      <c r="F310" s="18" t="s">
        <v>425</v>
      </c>
      <c r="G310" s="18" t="s">
        <v>38</v>
      </c>
      <c r="H310" s="1"/>
    </row>
    <row r="311" spans="2:8" ht="30" customHeight="1" x14ac:dyDescent="0.2">
      <c r="B311" s="21" t="s">
        <v>388</v>
      </c>
      <c r="C311" s="17" t="s">
        <v>54</v>
      </c>
      <c r="D311" s="18" t="s">
        <v>9</v>
      </c>
      <c r="E311" s="18" t="s">
        <v>18</v>
      </c>
      <c r="F311" s="18" t="s">
        <v>390</v>
      </c>
      <c r="G311" s="18"/>
      <c r="H311" s="1">
        <f>H312+H315</f>
        <v>220.9</v>
      </c>
    </row>
    <row r="312" spans="2:8" ht="45" customHeight="1" x14ac:dyDescent="0.2">
      <c r="B312" s="21" t="s">
        <v>394</v>
      </c>
      <c r="C312" s="17" t="s">
        <v>54</v>
      </c>
      <c r="D312" s="18" t="s">
        <v>9</v>
      </c>
      <c r="E312" s="18" t="s">
        <v>18</v>
      </c>
      <c r="F312" s="18" t="s">
        <v>391</v>
      </c>
      <c r="G312" s="18"/>
      <c r="H312" s="39">
        <f>H313</f>
        <v>205.1</v>
      </c>
    </row>
    <row r="313" spans="2:8" ht="45" customHeight="1" x14ac:dyDescent="0.2">
      <c r="B313" s="21" t="s">
        <v>323</v>
      </c>
      <c r="C313" s="17" t="s">
        <v>54</v>
      </c>
      <c r="D313" s="18" t="s">
        <v>9</v>
      </c>
      <c r="E313" s="18" t="s">
        <v>18</v>
      </c>
      <c r="F313" s="18" t="s">
        <v>563</v>
      </c>
      <c r="G313" s="18"/>
      <c r="H313" s="39">
        <f>H314</f>
        <v>205.1</v>
      </c>
    </row>
    <row r="314" spans="2:8" ht="45" customHeight="1" x14ac:dyDescent="0.2">
      <c r="B314" s="38" t="s">
        <v>64</v>
      </c>
      <c r="C314" s="17" t="s">
        <v>54</v>
      </c>
      <c r="D314" s="18" t="s">
        <v>9</v>
      </c>
      <c r="E314" s="18" t="s">
        <v>18</v>
      </c>
      <c r="F314" s="18" t="s">
        <v>563</v>
      </c>
      <c r="G314" s="18" t="s">
        <v>38</v>
      </c>
      <c r="H314" s="39">
        <v>205.1</v>
      </c>
    </row>
    <row r="315" spans="2:8" ht="30" customHeight="1" x14ac:dyDescent="0.2">
      <c r="B315" s="38" t="s">
        <v>395</v>
      </c>
      <c r="C315" s="17" t="s">
        <v>54</v>
      </c>
      <c r="D315" s="18" t="s">
        <v>9</v>
      </c>
      <c r="E315" s="18" t="s">
        <v>18</v>
      </c>
      <c r="F315" s="25" t="s">
        <v>384</v>
      </c>
      <c r="G315" s="18"/>
      <c r="H315" s="1">
        <f>H316</f>
        <v>15.8</v>
      </c>
    </row>
    <row r="316" spans="2:8" ht="30" customHeight="1" x14ac:dyDescent="0.2">
      <c r="B316" s="38" t="s">
        <v>396</v>
      </c>
      <c r="C316" s="17" t="s">
        <v>54</v>
      </c>
      <c r="D316" s="18" t="s">
        <v>9</v>
      </c>
      <c r="E316" s="18" t="s">
        <v>18</v>
      </c>
      <c r="F316" s="25" t="s">
        <v>385</v>
      </c>
      <c r="G316" s="18"/>
      <c r="H316" s="1">
        <f>H317</f>
        <v>15.8</v>
      </c>
    </row>
    <row r="317" spans="2:8" ht="45" customHeight="1" x14ac:dyDescent="0.2">
      <c r="B317" s="21" t="s">
        <v>323</v>
      </c>
      <c r="C317" s="17" t="s">
        <v>54</v>
      </c>
      <c r="D317" s="18" t="s">
        <v>9</v>
      </c>
      <c r="E317" s="18" t="s">
        <v>18</v>
      </c>
      <c r="F317" s="18" t="s">
        <v>387</v>
      </c>
      <c r="G317" s="18"/>
      <c r="H317" s="1">
        <f>H318</f>
        <v>15.8</v>
      </c>
    </row>
    <row r="318" spans="2:8" ht="45" customHeight="1" x14ac:dyDescent="0.2">
      <c r="B318" s="21" t="s">
        <v>64</v>
      </c>
      <c r="C318" s="17" t="s">
        <v>54</v>
      </c>
      <c r="D318" s="18" t="s">
        <v>9</v>
      </c>
      <c r="E318" s="18" t="s">
        <v>18</v>
      </c>
      <c r="F318" s="18" t="s">
        <v>387</v>
      </c>
      <c r="G318" s="18" t="s">
        <v>38</v>
      </c>
      <c r="H318" s="1">
        <v>15.8</v>
      </c>
    </row>
    <row r="319" spans="2:8" ht="30" customHeight="1" x14ac:dyDescent="0.2">
      <c r="B319" s="28" t="s">
        <v>20</v>
      </c>
      <c r="C319" s="17" t="s">
        <v>54</v>
      </c>
      <c r="D319" s="18" t="s">
        <v>15</v>
      </c>
      <c r="E319" s="18"/>
      <c r="F319" s="18"/>
      <c r="G319" s="18"/>
      <c r="H319" s="1">
        <f>H320+H340+H386</f>
        <v>65618.2</v>
      </c>
    </row>
    <row r="320" spans="2:8" ht="30" customHeight="1" x14ac:dyDescent="0.2">
      <c r="B320" s="28" t="s">
        <v>21</v>
      </c>
      <c r="C320" s="17" t="s">
        <v>54</v>
      </c>
      <c r="D320" s="18" t="s">
        <v>15</v>
      </c>
      <c r="E320" s="18" t="s">
        <v>22</v>
      </c>
      <c r="H320" s="1">
        <f>H321+H335</f>
        <v>218</v>
      </c>
    </row>
    <row r="321" spans="2:8" ht="65.099999999999994" customHeight="1" x14ac:dyDescent="0.2">
      <c r="B321" s="21" t="s">
        <v>310</v>
      </c>
      <c r="C321" s="17" t="s">
        <v>54</v>
      </c>
      <c r="D321" s="18" t="s">
        <v>15</v>
      </c>
      <c r="E321" s="18" t="s">
        <v>22</v>
      </c>
      <c r="F321" s="18" t="s">
        <v>94</v>
      </c>
      <c r="H321" s="1">
        <f>H322</f>
        <v>218</v>
      </c>
    </row>
    <row r="322" spans="2:8" ht="65.099999999999994" customHeight="1" x14ac:dyDescent="0.2">
      <c r="B322" s="21" t="s">
        <v>307</v>
      </c>
      <c r="C322" s="17" t="s">
        <v>54</v>
      </c>
      <c r="D322" s="18" t="s">
        <v>15</v>
      </c>
      <c r="E322" s="18" t="s">
        <v>22</v>
      </c>
      <c r="F322" s="18" t="s">
        <v>288</v>
      </c>
      <c r="H322" s="1">
        <f>H323+H326+H329+H332</f>
        <v>218</v>
      </c>
    </row>
    <row r="323" spans="2:8" ht="43.5" hidden="1" customHeight="1" x14ac:dyDescent="0.2">
      <c r="B323" s="21" t="s">
        <v>341</v>
      </c>
      <c r="C323" s="17" t="s">
        <v>54</v>
      </c>
      <c r="D323" s="18" t="s">
        <v>15</v>
      </c>
      <c r="E323" s="18" t="s">
        <v>22</v>
      </c>
      <c r="F323" s="17" t="s">
        <v>289</v>
      </c>
      <c r="G323" s="18"/>
      <c r="H323" s="1">
        <f>H324</f>
        <v>0</v>
      </c>
    </row>
    <row r="324" spans="2:8" ht="27.75" hidden="1" customHeight="1" x14ac:dyDescent="0.2">
      <c r="B324" s="21" t="s">
        <v>308</v>
      </c>
      <c r="C324" s="29">
        <v>992</v>
      </c>
      <c r="D324" s="18" t="s">
        <v>15</v>
      </c>
      <c r="E324" s="18" t="s">
        <v>22</v>
      </c>
      <c r="F324" s="17" t="s">
        <v>290</v>
      </c>
      <c r="G324" s="18"/>
      <c r="H324" s="1">
        <f>H325</f>
        <v>0</v>
      </c>
    </row>
    <row r="325" spans="2:8" ht="59.25" hidden="1" customHeight="1" x14ac:dyDescent="0.2">
      <c r="B325" s="53" t="s">
        <v>334</v>
      </c>
      <c r="C325" s="29">
        <v>992</v>
      </c>
      <c r="D325" s="18" t="s">
        <v>15</v>
      </c>
      <c r="E325" s="18" t="s">
        <v>22</v>
      </c>
      <c r="F325" s="17" t="s">
        <v>290</v>
      </c>
      <c r="G325" s="18" t="s">
        <v>49</v>
      </c>
      <c r="H325" s="1">
        <v>0</v>
      </c>
    </row>
    <row r="326" spans="2:8" ht="59.25" hidden="1" customHeight="1" x14ac:dyDescent="0.2">
      <c r="B326" s="21" t="s">
        <v>482</v>
      </c>
      <c r="C326" s="17" t="s">
        <v>54</v>
      </c>
      <c r="D326" s="18" t="s">
        <v>15</v>
      </c>
      <c r="E326" s="18" t="s">
        <v>22</v>
      </c>
      <c r="F326" s="17" t="s">
        <v>462</v>
      </c>
      <c r="G326" s="18"/>
      <c r="H326" s="1">
        <f>H327</f>
        <v>0</v>
      </c>
    </row>
    <row r="327" spans="2:8" ht="59.25" hidden="1" customHeight="1" x14ac:dyDescent="0.2">
      <c r="B327" s="21" t="s">
        <v>483</v>
      </c>
      <c r="C327" s="29">
        <v>992</v>
      </c>
      <c r="D327" s="18" t="s">
        <v>15</v>
      </c>
      <c r="E327" s="18" t="s">
        <v>22</v>
      </c>
      <c r="F327" s="17" t="s">
        <v>463</v>
      </c>
      <c r="G327" s="18"/>
      <c r="H327" s="1">
        <f>H328</f>
        <v>0</v>
      </c>
    </row>
    <row r="328" spans="2:8" ht="59.25" hidden="1" customHeight="1" x14ac:dyDescent="0.2">
      <c r="B328" s="21" t="s">
        <v>64</v>
      </c>
      <c r="C328" s="29">
        <v>992</v>
      </c>
      <c r="D328" s="18" t="s">
        <v>15</v>
      </c>
      <c r="E328" s="18" t="s">
        <v>22</v>
      </c>
      <c r="F328" s="17" t="s">
        <v>463</v>
      </c>
      <c r="G328" s="18" t="s">
        <v>38</v>
      </c>
      <c r="H328" s="1"/>
    </row>
    <row r="329" spans="2:8" ht="45" customHeight="1" x14ac:dyDescent="0.2">
      <c r="B329" s="21" t="s">
        <v>470</v>
      </c>
      <c r="C329" s="17" t="s">
        <v>54</v>
      </c>
      <c r="D329" s="18" t="s">
        <v>15</v>
      </c>
      <c r="E329" s="18" t="s">
        <v>22</v>
      </c>
      <c r="F329" s="17" t="s">
        <v>472</v>
      </c>
      <c r="G329" s="18"/>
      <c r="H329" s="1">
        <f>H330</f>
        <v>218</v>
      </c>
    </row>
    <row r="330" spans="2:8" ht="45" customHeight="1" x14ac:dyDescent="0.2">
      <c r="B330" s="21" t="s">
        <v>471</v>
      </c>
      <c r="C330" s="29">
        <v>992</v>
      </c>
      <c r="D330" s="18" t="s">
        <v>15</v>
      </c>
      <c r="E330" s="18" t="s">
        <v>22</v>
      </c>
      <c r="F330" s="17" t="s">
        <v>490</v>
      </c>
      <c r="G330" s="18"/>
      <c r="H330" s="1">
        <f>H331</f>
        <v>218</v>
      </c>
    </row>
    <row r="331" spans="2:8" ht="45" customHeight="1" x14ac:dyDescent="0.2">
      <c r="B331" s="21" t="s">
        <v>64</v>
      </c>
      <c r="C331" s="29">
        <v>992</v>
      </c>
      <c r="D331" s="18" t="s">
        <v>15</v>
      </c>
      <c r="E331" s="18" t="s">
        <v>22</v>
      </c>
      <c r="F331" s="17" t="s">
        <v>490</v>
      </c>
      <c r="G331" s="18" t="s">
        <v>38</v>
      </c>
      <c r="H331" s="1">
        <v>218</v>
      </c>
    </row>
    <row r="332" spans="2:8" ht="42" hidden="1" customHeight="1" x14ac:dyDescent="0.2">
      <c r="B332" s="21" t="s">
        <v>592</v>
      </c>
      <c r="C332" s="29">
        <v>992</v>
      </c>
      <c r="D332" s="18" t="s">
        <v>15</v>
      </c>
      <c r="E332" s="18" t="s">
        <v>22</v>
      </c>
      <c r="F332" s="66">
        <v>6310400000</v>
      </c>
      <c r="G332" s="18"/>
      <c r="H332" s="1">
        <f>H333</f>
        <v>0</v>
      </c>
    </row>
    <row r="333" spans="2:8" ht="42" hidden="1" customHeight="1" x14ac:dyDescent="0.2">
      <c r="B333" s="21" t="s">
        <v>593</v>
      </c>
      <c r="C333" s="29">
        <v>992</v>
      </c>
      <c r="D333" s="18" t="s">
        <v>15</v>
      </c>
      <c r="E333" s="18" t="s">
        <v>22</v>
      </c>
      <c r="F333" s="17" t="s">
        <v>594</v>
      </c>
      <c r="G333" s="18"/>
      <c r="H333" s="1">
        <f>H334</f>
        <v>0</v>
      </c>
    </row>
    <row r="334" spans="2:8" ht="3" hidden="1" customHeight="1" x14ac:dyDescent="0.2">
      <c r="B334" s="21" t="s">
        <v>64</v>
      </c>
      <c r="C334" s="29">
        <v>992</v>
      </c>
      <c r="D334" s="18" t="s">
        <v>15</v>
      </c>
      <c r="E334" s="18" t="s">
        <v>22</v>
      </c>
      <c r="F334" s="17" t="s">
        <v>594</v>
      </c>
      <c r="G334" s="18" t="s">
        <v>38</v>
      </c>
      <c r="H334" s="1"/>
    </row>
    <row r="335" spans="2:8" ht="30" hidden="1" customHeight="1" x14ac:dyDescent="0.2">
      <c r="B335" s="21" t="s">
        <v>388</v>
      </c>
      <c r="C335" s="29">
        <v>992</v>
      </c>
      <c r="D335" s="18" t="s">
        <v>15</v>
      </c>
      <c r="E335" s="18" t="s">
        <v>22</v>
      </c>
      <c r="F335" s="18" t="s">
        <v>390</v>
      </c>
      <c r="G335" s="18"/>
      <c r="H335" s="1">
        <f>H336</f>
        <v>0</v>
      </c>
    </row>
    <row r="336" spans="2:8" ht="30" hidden="1" customHeight="1" x14ac:dyDescent="0.2">
      <c r="B336" s="38" t="s">
        <v>395</v>
      </c>
      <c r="C336" s="29">
        <v>992</v>
      </c>
      <c r="D336" s="18" t="s">
        <v>15</v>
      </c>
      <c r="E336" s="18" t="s">
        <v>22</v>
      </c>
      <c r="F336" s="25" t="s">
        <v>384</v>
      </c>
      <c r="G336" s="18"/>
      <c r="H336" s="1">
        <f>H337</f>
        <v>0</v>
      </c>
    </row>
    <row r="337" spans="1:8" ht="30" hidden="1" customHeight="1" x14ac:dyDescent="0.2">
      <c r="B337" s="38" t="s">
        <v>396</v>
      </c>
      <c r="C337" s="29">
        <v>992</v>
      </c>
      <c r="D337" s="18" t="s">
        <v>15</v>
      </c>
      <c r="E337" s="18" t="s">
        <v>22</v>
      </c>
      <c r="F337" s="25" t="s">
        <v>385</v>
      </c>
      <c r="G337" s="18"/>
      <c r="H337" s="1">
        <f>H338</f>
        <v>0</v>
      </c>
    </row>
    <row r="338" spans="1:8" ht="30" hidden="1" customHeight="1" x14ac:dyDescent="0.2">
      <c r="B338" s="21" t="s">
        <v>308</v>
      </c>
      <c r="C338" s="29">
        <v>992</v>
      </c>
      <c r="D338" s="18" t="s">
        <v>15</v>
      </c>
      <c r="E338" s="18" t="s">
        <v>22</v>
      </c>
      <c r="F338" s="17" t="s">
        <v>655</v>
      </c>
      <c r="G338" s="18"/>
      <c r="H338" s="1">
        <f>H339</f>
        <v>0</v>
      </c>
    </row>
    <row r="339" spans="1:8" ht="65.099999999999994" hidden="1" customHeight="1" x14ac:dyDescent="0.2">
      <c r="B339" s="53" t="s">
        <v>334</v>
      </c>
      <c r="C339" s="29">
        <v>992</v>
      </c>
      <c r="D339" s="18" t="s">
        <v>15</v>
      </c>
      <c r="E339" s="18" t="s">
        <v>22</v>
      </c>
      <c r="F339" s="17" t="s">
        <v>655</v>
      </c>
      <c r="G339" s="18" t="s">
        <v>49</v>
      </c>
      <c r="H339" s="1">
        <f>1.6-1.6</f>
        <v>0</v>
      </c>
    </row>
    <row r="340" spans="1:8" ht="30" customHeight="1" x14ac:dyDescent="0.2">
      <c r="B340" s="28" t="s">
        <v>50</v>
      </c>
      <c r="C340" s="17" t="s">
        <v>54</v>
      </c>
      <c r="D340" s="18" t="s">
        <v>15</v>
      </c>
      <c r="E340" s="18" t="s">
        <v>19</v>
      </c>
      <c r="F340" s="18"/>
      <c r="G340" s="18"/>
      <c r="H340" s="1">
        <f>H341+H357</f>
        <v>60964.2</v>
      </c>
    </row>
    <row r="341" spans="1:8" ht="65.099999999999994" customHeight="1" x14ac:dyDescent="0.2">
      <c r="B341" s="21" t="s">
        <v>829</v>
      </c>
      <c r="C341" s="17" t="s">
        <v>54</v>
      </c>
      <c r="D341" s="18" t="s">
        <v>15</v>
      </c>
      <c r="E341" s="18" t="s">
        <v>19</v>
      </c>
      <c r="F341" s="18" t="s">
        <v>95</v>
      </c>
      <c r="G341" s="18"/>
      <c r="H341" s="1">
        <f>H342</f>
        <v>50217.1</v>
      </c>
    </row>
    <row r="342" spans="1:8" ht="45" customHeight="1" x14ac:dyDescent="0.2">
      <c r="B342" s="21" t="s">
        <v>279</v>
      </c>
      <c r="C342" s="17" t="s">
        <v>54</v>
      </c>
      <c r="D342" s="18" t="s">
        <v>15</v>
      </c>
      <c r="E342" s="18" t="s">
        <v>19</v>
      </c>
      <c r="F342" s="18" t="s">
        <v>282</v>
      </c>
      <c r="G342" s="18"/>
      <c r="H342" s="1">
        <f>H343</f>
        <v>50217.1</v>
      </c>
    </row>
    <row r="343" spans="1:8" ht="45" customHeight="1" x14ac:dyDescent="0.2">
      <c r="A343" s="30"/>
      <c r="B343" s="21" t="s">
        <v>280</v>
      </c>
      <c r="C343" s="17" t="s">
        <v>54</v>
      </c>
      <c r="D343" s="18" t="s">
        <v>15</v>
      </c>
      <c r="E343" s="18" t="s">
        <v>19</v>
      </c>
      <c r="F343" s="18" t="s">
        <v>283</v>
      </c>
      <c r="G343" s="18"/>
      <c r="H343" s="1">
        <f>H344+H367+H371+H369+H380+H378</f>
        <v>50217.1</v>
      </c>
    </row>
    <row r="344" spans="1:8" s="36" customFormat="1" ht="30" customHeight="1" x14ac:dyDescent="0.2">
      <c r="A344" s="30"/>
      <c r="B344" s="21" t="s">
        <v>502</v>
      </c>
      <c r="C344" s="17" t="s">
        <v>54</v>
      </c>
      <c r="D344" s="18" t="s">
        <v>15</v>
      </c>
      <c r="E344" s="18" t="s">
        <v>19</v>
      </c>
      <c r="F344" s="18" t="s">
        <v>284</v>
      </c>
      <c r="G344" s="18"/>
      <c r="H344" s="1">
        <f>H345</f>
        <v>50217.1</v>
      </c>
    </row>
    <row r="345" spans="1:8" s="36" customFormat="1" ht="45" customHeight="1" x14ac:dyDescent="0.2">
      <c r="A345" s="30"/>
      <c r="B345" s="21" t="s">
        <v>64</v>
      </c>
      <c r="C345" s="17" t="s">
        <v>54</v>
      </c>
      <c r="D345" s="18" t="s">
        <v>15</v>
      </c>
      <c r="E345" s="18" t="s">
        <v>19</v>
      </c>
      <c r="F345" s="18" t="s">
        <v>284</v>
      </c>
      <c r="G345" s="18" t="s">
        <v>38</v>
      </c>
      <c r="H345" s="1">
        <f>25863.9+22.4+2280+9409.2+23+8280.9+318.7+1724.7+2294.3</f>
        <v>50217.1</v>
      </c>
    </row>
    <row r="346" spans="1:8" s="36" customFormat="1" hidden="1" x14ac:dyDescent="0.2">
      <c r="A346" s="30"/>
      <c r="B346" s="21" t="s">
        <v>325</v>
      </c>
      <c r="C346" s="17" t="s">
        <v>54</v>
      </c>
      <c r="D346" s="18" t="s">
        <v>15</v>
      </c>
      <c r="E346" s="18" t="s">
        <v>19</v>
      </c>
      <c r="F346" s="18" t="s">
        <v>377</v>
      </c>
      <c r="G346" s="18"/>
      <c r="H346" s="1">
        <f>H347</f>
        <v>0</v>
      </c>
    </row>
    <row r="347" spans="1:8" s="36" customFormat="1" ht="37.5" hidden="1" x14ac:dyDescent="0.2">
      <c r="A347" s="66"/>
      <c r="B347" s="21" t="s">
        <v>64</v>
      </c>
      <c r="C347" s="17" t="s">
        <v>54</v>
      </c>
      <c r="D347" s="18" t="s">
        <v>15</v>
      </c>
      <c r="E347" s="18" t="s">
        <v>19</v>
      </c>
      <c r="F347" s="18" t="s">
        <v>377</v>
      </c>
      <c r="G347" s="18" t="s">
        <v>38</v>
      </c>
      <c r="H347" s="1"/>
    </row>
    <row r="348" spans="1:8" ht="37.5" hidden="1" x14ac:dyDescent="0.2">
      <c r="B348" s="21" t="s">
        <v>281</v>
      </c>
      <c r="C348" s="17" t="s">
        <v>54</v>
      </c>
      <c r="D348" s="18" t="s">
        <v>15</v>
      </c>
      <c r="E348" s="18" t="s">
        <v>19</v>
      </c>
      <c r="F348" s="18" t="s">
        <v>285</v>
      </c>
      <c r="G348" s="18"/>
      <c r="H348" s="1"/>
    </row>
    <row r="349" spans="1:8" ht="37.5" hidden="1" x14ac:dyDescent="0.2">
      <c r="B349" s="21" t="s">
        <v>64</v>
      </c>
      <c r="C349" s="17" t="s">
        <v>54</v>
      </c>
      <c r="D349" s="18" t="s">
        <v>15</v>
      </c>
      <c r="E349" s="18" t="s">
        <v>19</v>
      </c>
      <c r="F349" s="18" t="s">
        <v>285</v>
      </c>
      <c r="G349" s="18" t="s">
        <v>38</v>
      </c>
      <c r="H349" s="1"/>
    </row>
    <row r="350" spans="1:8" hidden="1" x14ac:dyDescent="0.2">
      <c r="B350" s="21" t="s">
        <v>447</v>
      </c>
      <c r="C350" s="17" t="s">
        <v>54</v>
      </c>
      <c r="D350" s="18" t="s">
        <v>15</v>
      </c>
      <c r="E350" s="18" t="s">
        <v>19</v>
      </c>
      <c r="F350" s="18" t="s">
        <v>448</v>
      </c>
      <c r="G350" s="18"/>
      <c r="H350" s="1">
        <f>H351</f>
        <v>0</v>
      </c>
    </row>
    <row r="351" spans="1:8" ht="37.5" hidden="1" x14ac:dyDescent="0.2">
      <c r="A351" s="30"/>
      <c r="B351" s="21" t="s">
        <v>64</v>
      </c>
      <c r="C351" s="17" t="s">
        <v>54</v>
      </c>
      <c r="D351" s="18" t="s">
        <v>15</v>
      </c>
      <c r="E351" s="18" t="s">
        <v>19</v>
      </c>
      <c r="F351" s="18" t="s">
        <v>448</v>
      </c>
      <c r="G351" s="18" t="s">
        <v>38</v>
      </c>
      <c r="H351" s="1"/>
    </row>
    <row r="352" spans="1:8" s="36" customFormat="1" hidden="1" x14ac:dyDescent="0.2">
      <c r="A352" s="30"/>
      <c r="B352" s="21" t="s">
        <v>331</v>
      </c>
      <c r="C352" s="17" t="s">
        <v>54</v>
      </c>
      <c r="D352" s="18" t="s">
        <v>15</v>
      </c>
      <c r="E352" s="18" t="s">
        <v>19</v>
      </c>
      <c r="F352" s="18" t="s">
        <v>378</v>
      </c>
      <c r="G352" s="18"/>
      <c r="H352" s="1">
        <f>H353</f>
        <v>0</v>
      </c>
    </row>
    <row r="353" spans="1:8" s="36" customFormat="1" ht="37.5" hidden="1" x14ac:dyDescent="0.2">
      <c r="A353" s="30"/>
      <c r="B353" s="21" t="s">
        <v>64</v>
      </c>
      <c r="C353" s="17" t="s">
        <v>54</v>
      </c>
      <c r="D353" s="18" t="s">
        <v>15</v>
      </c>
      <c r="E353" s="18" t="s">
        <v>19</v>
      </c>
      <c r="F353" s="18" t="s">
        <v>378</v>
      </c>
      <c r="G353" s="18" t="s">
        <v>38</v>
      </c>
      <c r="H353" s="1"/>
    </row>
    <row r="354" spans="1:8" s="36" customFormat="1" ht="75" hidden="1" x14ac:dyDescent="0.2">
      <c r="A354" s="30"/>
      <c r="B354" s="21" t="s">
        <v>473</v>
      </c>
      <c r="C354" s="17" t="s">
        <v>54</v>
      </c>
      <c r="D354" s="18" t="s">
        <v>15</v>
      </c>
      <c r="E354" s="18" t="s">
        <v>19</v>
      </c>
      <c r="F354" s="18" t="s">
        <v>474</v>
      </c>
      <c r="G354" s="18"/>
      <c r="H354" s="1">
        <f>H355</f>
        <v>0</v>
      </c>
    </row>
    <row r="355" spans="1:8" s="36" customFormat="1" ht="37.5" hidden="1" x14ac:dyDescent="0.2">
      <c r="A355" s="30"/>
      <c r="B355" s="21" t="s">
        <v>64</v>
      </c>
      <c r="C355" s="17" t="s">
        <v>54</v>
      </c>
      <c r="D355" s="18" t="s">
        <v>15</v>
      </c>
      <c r="E355" s="18" t="s">
        <v>19</v>
      </c>
      <c r="F355" s="18" t="s">
        <v>474</v>
      </c>
      <c r="G355" s="18" t="s">
        <v>38</v>
      </c>
      <c r="H355" s="1"/>
    </row>
    <row r="356" spans="1:8" s="36" customFormat="1" ht="59.25" hidden="1" customHeight="1" x14ac:dyDescent="0.2">
      <c r="A356" s="30"/>
      <c r="B356" s="21" t="s">
        <v>429</v>
      </c>
      <c r="C356" s="17" t="s">
        <v>54</v>
      </c>
      <c r="D356" s="18" t="s">
        <v>15</v>
      </c>
      <c r="E356" s="18" t="s">
        <v>19</v>
      </c>
      <c r="F356" s="18" t="s">
        <v>428</v>
      </c>
      <c r="G356" s="18"/>
      <c r="H356" s="1">
        <f>H357</f>
        <v>10747.099999999999</v>
      </c>
    </row>
    <row r="357" spans="1:8" s="36" customFormat="1" ht="30" customHeight="1" x14ac:dyDescent="0.2">
      <c r="A357" s="66"/>
      <c r="B357" s="21" t="s">
        <v>388</v>
      </c>
      <c r="C357" s="17" t="s">
        <v>54</v>
      </c>
      <c r="D357" s="18" t="s">
        <v>15</v>
      </c>
      <c r="E357" s="18" t="s">
        <v>19</v>
      </c>
      <c r="F357" s="18" t="s">
        <v>390</v>
      </c>
      <c r="G357" s="18"/>
      <c r="H357" s="1">
        <f>H358</f>
        <v>10747.099999999999</v>
      </c>
    </row>
    <row r="358" spans="1:8" s="36" customFormat="1" ht="30" customHeight="1" x14ac:dyDescent="0.2">
      <c r="A358" s="66"/>
      <c r="B358" s="38" t="s">
        <v>395</v>
      </c>
      <c r="C358" s="24" t="s">
        <v>54</v>
      </c>
      <c r="D358" s="25" t="s">
        <v>15</v>
      </c>
      <c r="E358" s="25" t="s">
        <v>19</v>
      </c>
      <c r="F358" s="25" t="s">
        <v>384</v>
      </c>
      <c r="G358" s="18"/>
      <c r="H358" s="1">
        <f>H359</f>
        <v>10747.099999999999</v>
      </c>
    </row>
    <row r="359" spans="1:8" s="36" customFormat="1" ht="30" customHeight="1" x14ac:dyDescent="0.2">
      <c r="A359" s="66"/>
      <c r="B359" s="38" t="s">
        <v>396</v>
      </c>
      <c r="C359" s="24" t="s">
        <v>54</v>
      </c>
      <c r="D359" s="25" t="s">
        <v>15</v>
      </c>
      <c r="E359" s="25" t="s">
        <v>19</v>
      </c>
      <c r="F359" s="25" t="s">
        <v>385</v>
      </c>
      <c r="G359" s="18"/>
      <c r="H359" s="1">
        <f>H360+H363+H365+H382+H384</f>
        <v>10747.099999999999</v>
      </c>
    </row>
    <row r="360" spans="1:8" s="36" customFormat="1" ht="24" hidden="1" customHeight="1" x14ac:dyDescent="0.2">
      <c r="A360" s="66"/>
      <c r="B360" s="21" t="s">
        <v>325</v>
      </c>
      <c r="C360" s="24" t="s">
        <v>54</v>
      </c>
      <c r="D360" s="25" t="s">
        <v>15</v>
      </c>
      <c r="E360" s="25" t="s">
        <v>19</v>
      </c>
      <c r="F360" s="25" t="s">
        <v>570</v>
      </c>
      <c r="G360" s="18"/>
      <c r="H360" s="1">
        <f>H361</f>
        <v>0</v>
      </c>
    </row>
    <row r="361" spans="1:8" s="36" customFormat="1" ht="37.5" hidden="1" x14ac:dyDescent="0.2">
      <c r="A361" s="66"/>
      <c r="B361" s="21" t="s">
        <v>64</v>
      </c>
      <c r="C361" s="24" t="s">
        <v>54</v>
      </c>
      <c r="D361" s="25" t="s">
        <v>15</v>
      </c>
      <c r="E361" s="25" t="s">
        <v>19</v>
      </c>
      <c r="F361" s="25" t="s">
        <v>570</v>
      </c>
      <c r="G361" s="18" t="s">
        <v>38</v>
      </c>
      <c r="H361" s="1"/>
    </row>
    <row r="362" spans="1:8" s="36" customFormat="1" hidden="1" x14ac:dyDescent="0.2">
      <c r="A362" s="66"/>
      <c r="B362" s="21"/>
      <c r="C362" s="17"/>
      <c r="D362" s="18"/>
      <c r="E362" s="18"/>
      <c r="F362" s="18"/>
      <c r="G362" s="18"/>
      <c r="H362" s="1"/>
    </row>
    <row r="363" spans="1:8" s="36" customFormat="1" ht="30" customHeight="1" x14ac:dyDescent="0.2">
      <c r="A363" s="66"/>
      <c r="B363" s="21" t="s">
        <v>502</v>
      </c>
      <c r="C363" s="17" t="s">
        <v>54</v>
      </c>
      <c r="D363" s="18" t="s">
        <v>15</v>
      </c>
      <c r="E363" s="18" t="s">
        <v>19</v>
      </c>
      <c r="F363" s="18" t="s">
        <v>571</v>
      </c>
      <c r="G363" s="18"/>
      <c r="H363" s="1">
        <f>H364</f>
        <v>8467.9999999999982</v>
      </c>
    </row>
    <row r="364" spans="1:8" s="36" customFormat="1" ht="45" customHeight="1" x14ac:dyDescent="0.2">
      <c r="A364" s="66"/>
      <c r="B364" s="21" t="s">
        <v>64</v>
      </c>
      <c r="C364" s="17" t="s">
        <v>54</v>
      </c>
      <c r="D364" s="18" t="s">
        <v>15</v>
      </c>
      <c r="E364" s="18" t="s">
        <v>19</v>
      </c>
      <c r="F364" s="18" t="s">
        <v>571</v>
      </c>
      <c r="G364" s="18" t="s">
        <v>38</v>
      </c>
      <c r="H364" s="1">
        <f>3528.5+7252.4-18.6-18.7-2275.6</f>
        <v>8467.9999999999982</v>
      </c>
    </row>
    <row r="365" spans="1:8" s="36" customFormat="1" ht="37.5" hidden="1" x14ac:dyDescent="0.2">
      <c r="A365" s="66"/>
      <c r="B365" s="21" t="s">
        <v>281</v>
      </c>
      <c r="C365" s="17" t="s">
        <v>54</v>
      </c>
      <c r="D365" s="18" t="s">
        <v>15</v>
      </c>
      <c r="E365" s="18" t="s">
        <v>19</v>
      </c>
      <c r="F365" s="18" t="s">
        <v>572</v>
      </c>
      <c r="G365" s="18"/>
      <c r="H365" s="1">
        <f>H366</f>
        <v>0</v>
      </c>
    </row>
    <row r="366" spans="1:8" s="36" customFormat="1" ht="37.5" hidden="1" x14ac:dyDescent="0.2">
      <c r="A366" s="66"/>
      <c r="B366" s="21" t="s">
        <v>64</v>
      </c>
      <c r="C366" s="17" t="s">
        <v>54</v>
      </c>
      <c r="D366" s="18" t="s">
        <v>15</v>
      </c>
      <c r="E366" s="18" t="s">
        <v>19</v>
      </c>
      <c r="F366" s="18" t="s">
        <v>572</v>
      </c>
      <c r="G366" s="18" t="s">
        <v>38</v>
      </c>
      <c r="H366" s="1"/>
    </row>
    <row r="367" spans="1:8" s="36" customFormat="1" ht="75" hidden="1" x14ac:dyDescent="0.2">
      <c r="A367" s="66"/>
      <c r="B367" s="21" t="s">
        <v>656</v>
      </c>
      <c r="C367" s="17" t="s">
        <v>54</v>
      </c>
      <c r="D367" s="18" t="s">
        <v>15</v>
      </c>
      <c r="E367" s="18" t="s">
        <v>19</v>
      </c>
      <c r="F367" s="18" t="s">
        <v>657</v>
      </c>
      <c r="G367" s="18"/>
      <c r="H367" s="1">
        <f>H368</f>
        <v>0</v>
      </c>
    </row>
    <row r="368" spans="1:8" s="36" customFormat="1" ht="40.5" hidden="1" customHeight="1" x14ac:dyDescent="0.2">
      <c r="A368" s="66"/>
      <c r="B368" s="21" t="s">
        <v>64</v>
      </c>
      <c r="C368" s="17" t="s">
        <v>54</v>
      </c>
      <c r="D368" s="18" t="s">
        <v>15</v>
      </c>
      <c r="E368" s="18" t="s">
        <v>19</v>
      </c>
      <c r="F368" s="18" t="s">
        <v>657</v>
      </c>
      <c r="G368" s="18" t="s">
        <v>38</v>
      </c>
      <c r="H368" s="1"/>
    </row>
    <row r="369" spans="1:8" s="36" customFormat="1" ht="72" hidden="1" customHeight="1" x14ac:dyDescent="0.2">
      <c r="A369" s="66"/>
      <c r="B369" s="21" t="s">
        <v>710</v>
      </c>
      <c r="C369" s="17" t="s">
        <v>54</v>
      </c>
      <c r="D369" s="18" t="s">
        <v>15</v>
      </c>
      <c r="E369" s="18" t="s">
        <v>19</v>
      </c>
      <c r="F369" s="18" t="s">
        <v>711</v>
      </c>
      <c r="G369" s="18"/>
      <c r="H369" s="1">
        <f>H370</f>
        <v>0</v>
      </c>
    </row>
    <row r="370" spans="1:8" s="36" customFormat="1" ht="40.5" hidden="1" customHeight="1" x14ac:dyDescent="0.2">
      <c r="A370" s="66"/>
      <c r="B370" s="21" t="s">
        <v>64</v>
      </c>
      <c r="C370" s="17" t="s">
        <v>54</v>
      </c>
      <c r="D370" s="18" t="s">
        <v>15</v>
      </c>
      <c r="E370" s="18" t="s">
        <v>19</v>
      </c>
      <c r="F370" s="18" t="s">
        <v>711</v>
      </c>
      <c r="G370" s="18" t="s">
        <v>38</v>
      </c>
      <c r="H370" s="1">
        <v>0</v>
      </c>
    </row>
    <row r="371" spans="1:8" s="36" customFormat="1" ht="40.5" hidden="1" customHeight="1" x14ac:dyDescent="0.2">
      <c r="A371" s="66"/>
      <c r="B371" s="21" t="s">
        <v>658</v>
      </c>
      <c r="C371" s="17" t="s">
        <v>54</v>
      </c>
      <c r="D371" s="18" t="s">
        <v>15</v>
      </c>
      <c r="E371" s="18" t="s">
        <v>19</v>
      </c>
      <c r="F371" s="18" t="s">
        <v>659</v>
      </c>
      <c r="G371" s="18"/>
      <c r="H371" s="1">
        <f>H372</f>
        <v>0</v>
      </c>
    </row>
    <row r="372" spans="1:8" s="36" customFormat="1" ht="40.5" hidden="1" customHeight="1" x14ac:dyDescent="0.2">
      <c r="A372" s="66"/>
      <c r="B372" s="21" t="s">
        <v>64</v>
      </c>
      <c r="C372" s="17" t="s">
        <v>54</v>
      </c>
      <c r="D372" s="18" t="s">
        <v>15</v>
      </c>
      <c r="E372" s="18" t="s">
        <v>19</v>
      </c>
      <c r="F372" s="18" t="s">
        <v>659</v>
      </c>
      <c r="G372" s="18" t="s">
        <v>38</v>
      </c>
      <c r="H372" s="1">
        <v>0</v>
      </c>
    </row>
    <row r="373" spans="1:8" s="36" customFormat="1" ht="32.25" hidden="1" customHeight="1" x14ac:dyDescent="0.2">
      <c r="A373" s="66"/>
      <c r="B373" s="21" t="s">
        <v>388</v>
      </c>
      <c r="C373" s="17" t="s">
        <v>54</v>
      </c>
      <c r="D373" s="18" t="s">
        <v>15</v>
      </c>
      <c r="E373" s="18" t="s">
        <v>19</v>
      </c>
      <c r="F373" s="17" t="s">
        <v>390</v>
      </c>
      <c r="G373" s="18"/>
      <c r="H373" s="1">
        <f>H374</f>
        <v>0</v>
      </c>
    </row>
    <row r="374" spans="1:8" s="36" customFormat="1" ht="32.25" hidden="1" customHeight="1" x14ac:dyDescent="0.2">
      <c r="A374" s="66"/>
      <c r="B374" s="38" t="s">
        <v>395</v>
      </c>
      <c r="C374" s="17" t="s">
        <v>54</v>
      </c>
      <c r="D374" s="18" t="s">
        <v>15</v>
      </c>
      <c r="E374" s="18" t="s">
        <v>19</v>
      </c>
      <c r="F374" s="25" t="s">
        <v>384</v>
      </c>
      <c r="G374" s="18"/>
      <c r="H374" s="1">
        <f>H375</f>
        <v>0</v>
      </c>
    </row>
    <row r="375" spans="1:8" s="36" customFormat="1" ht="32.25" hidden="1" customHeight="1" x14ac:dyDescent="0.2">
      <c r="A375" s="66"/>
      <c r="B375" s="38" t="s">
        <v>396</v>
      </c>
      <c r="C375" s="17" t="s">
        <v>54</v>
      </c>
      <c r="D375" s="18" t="s">
        <v>15</v>
      </c>
      <c r="E375" s="18" t="s">
        <v>19</v>
      </c>
      <c r="F375" s="25" t="s">
        <v>385</v>
      </c>
      <c r="G375" s="18"/>
      <c r="H375" s="1">
        <f>H376</f>
        <v>0</v>
      </c>
    </row>
    <row r="376" spans="1:8" s="36" customFormat="1" ht="32.25" hidden="1" customHeight="1" x14ac:dyDescent="0.2">
      <c r="A376" s="66"/>
      <c r="B376" s="21" t="s">
        <v>502</v>
      </c>
      <c r="C376" s="17" t="s">
        <v>54</v>
      </c>
      <c r="D376" s="18" t="s">
        <v>15</v>
      </c>
      <c r="E376" s="18" t="s">
        <v>19</v>
      </c>
      <c r="F376" s="25" t="s">
        <v>571</v>
      </c>
      <c r="G376" s="18"/>
      <c r="H376" s="1">
        <f>H377</f>
        <v>0</v>
      </c>
    </row>
    <row r="377" spans="1:8" s="36" customFormat="1" ht="39" hidden="1" customHeight="1" x14ac:dyDescent="0.2">
      <c r="A377" s="66"/>
      <c r="B377" s="21" t="s">
        <v>64</v>
      </c>
      <c r="C377" s="17" t="s">
        <v>54</v>
      </c>
      <c r="D377" s="18" t="s">
        <v>15</v>
      </c>
      <c r="E377" s="18" t="s">
        <v>19</v>
      </c>
      <c r="F377" s="25" t="s">
        <v>571</v>
      </c>
      <c r="G377" s="18" t="s">
        <v>38</v>
      </c>
      <c r="H377" s="1">
        <v>0</v>
      </c>
    </row>
    <row r="378" spans="1:8" s="36" customFormat="1" ht="66" hidden="1" customHeight="1" x14ac:dyDescent="0.2">
      <c r="A378" s="66"/>
      <c r="B378" s="21" t="s">
        <v>746</v>
      </c>
      <c r="C378" s="17" t="s">
        <v>54</v>
      </c>
      <c r="D378" s="18" t="s">
        <v>15</v>
      </c>
      <c r="E378" s="18" t="s">
        <v>19</v>
      </c>
      <c r="F378" s="18" t="s">
        <v>747</v>
      </c>
      <c r="G378" s="18"/>
      <c r="H378" s="1">
        <f>H379</f>
        <v>0</v>
      </c>
    </row>
    <row r="379" spans="1:8" s="36" customFormat="1" ht="39" hidden="1" customHeight="1" x14ac:dyDescent="0.2">
      <c r="A379" s="66"/>
      <c r="B379" s="21" t="s">
        <v>64</v>
      </c>
      <c r="C379" s="17" t="s">
        <v>54</v>
      </c>
      <c r="D379" s="18" t="s">
        <v>15</v>
      </c>
      <c r="E379" s="18" t="s">
        <v>19</v>
      </c>
      <c r="F379" s="18" t="s">
        <v>747</v>
      </c>
      <c r="G379" s="18" t="s">
        <v>38</v>
      </c>
      <c r="H379" s="1"/>
    </row>
    <row r="380" spans="1:8" s="36" customFormat="1" ht="39" hidden="1" customHeight="1" x14ac:dyDescent="0.2">
      <c r="A380" s="66"/>
      <c r="B380" s="21" t="s">
        <v>658</v>
      </c>
      <c r="C380" s="17" t="s">
        <v>54</v>
      </c>
      <c r="D380" s="18" t="s">
        <v>15</v>
      </c>
      <c r="E380" s="18" t="s">
        <v>19</v>
      </c>
      <c r="F380" s="18" t="s">
        <v>659</v>
      </c>
      <c r="G380" s="18"/>
      <c r="H380" s="1">
        <f>H381</f>
        <v>0</v>
      </c>
    </row>
    <row r="381" spans="1:8" s="36" customFormat="1" ht="39" hidden="1" customHeight="1" x14ac:dyDescent="0.2">
      <c r="A381" s="66"/>
      <c r="B381" s="21" t="s">
        <v>64</v>
      </c>
      <c r="C381" s="17" t="s">
        <v>54</v>
      </c>
      <c r="D381" s="18" t="s">
        <v>15</v>
      </c>
      <c r="E381" s="18" t="s">
        <v>19</v>
      </c>
      <c r="F381" s="18" t="s">
        <v>659</v>
      </c>
      <c r="G381" s="18" t="s">
        <v>38</v>
      </c>
      <c r="H381" s="1">
        <v>0</v>
      </c>
    </row>
    <row r="382" spans="1:8" s="36" customFormat="1" ht="30" customHeight="1" x14ac:dyDescent="0.2">
      <c r="A382" s="66"/>
      <c r="B382" s="21" t="s">
        <v>787</v>
      </c>
      <c r="C382" s="17" t="s">
        <v>54</v>
      </c>
      <c r="D382" s="18" t="s">
        <v>15</v>
      </c>
      <c r="E382" s="18" t="s">
        <v>19</v>
      </c>
      <c r="F382" s="25" t="s">
        <v>788</v>
      </c>
      <c r="G382" s="18"/>
      <c r="H382" s="39">
        <f>H383</f>
        <v>1818</v>
      </c>
    </row>
    <row r="383" spans="1:8" s="36" customFormat="1" ht="30" customHeight="1" x14ac:dyDescent="0.2">
      <c r="A383" s="66"/>
      <c r="B383" s="21" t="s">
        <v>244</v>
      </c>
      <c r="C383" s="17" t="s">
        <v>54</v>
      </c>
      <c r="D383" s="18" t="s">
        <v>15</v>
      </c>
      <c r="E383" s="18" t="s">
        <v>19</v>
      </c>
      <c r="F383" s="25" t="s">
        <v>788</v>
      </c>
      <c r="G383" s="18" t="s">
        <v>73</v>
      </c>
      <c r="H383" s="39">
        <v>1818</v>
      </c>
    </row>
    <row r="384" spans="1:8" s="36" customFormat="1" ht="65.099999999999994" customHeight="1" x14ac:dyDescent="0.2">
      <c r="A384" s="66"/>
      <c r="B384" s="21" t="s">
        <v>746</v>
      </c>
      <c r="C384" s="17" t="s">
        <v>54</v>
      </c>
      <c r="D384" s="18" t="s">
        <v>15</v>
      </c>
      <c r="E384" s="18" t="s">
        <v>19</v>
      </c>
      <c r="F384" s="18" t="s">
        <v>789</v>
      </c>
      <c r="G384" s="18"/>
      <c r="H384" s="39">
        <f>H385</f>
        <v>461.1</v>
      </c>
    </row>
    <row r="385" spans="1:8" s="36" customFormat="1" ht="45" customHeight="1" x14ac:dyDescent="0.2">
      <c r="A385" s="66"/>
      <c r="B385" s="21" t="s">
        <v>64</v>
      </c>
      <c r="C385" s="17" t="s">
        <v>54</v>
      </c>
      <c r="D385" s="18" t="s">
        <v>15</v>
      </c>
      <c r="E385" s="18" t="s">
        <v>19</v>
      </c>
      <c r="F385" s="18" t="s">
        <v>789</v>
      </c>
      <c r="G385" s="18" t="s">
        <v>38</v>
      </c>
      <c r="H385" s="39">
        <v>461.1</v>
      </c>
    </row>
    <row r="386" spans="1:8" ht="30" customHeight="1" x14ac:dyDescent="0.2">
      <c r="B386" s="21" t="s">
        <v>373</v>
      </c>
      <c r="C386" s="17" t="s">
        <v>54</v>
      </c>
      <c r="D386" s="18" t="s">
        <v>15</v>
      </c>
      <c r="E386" s="18" t="s">
        <v>23</v>
      </c>
      <c r="F386" s="18"/>
      <c r="G386" s="18"/>
      <c r="H386" s="1">
        <f>H387+H397+H406+H424</f>
        <v>4436</v>
      </c>
    </row>
    <row r="387" spans="1:8" ht="65.099999999999994" customHeight="1" x14ac:dyDescent="0.2">
      <c r="B387" s="53" t="s">
        <v>503</v>
      </c>
      <c r="C387" s="17" t="s">
        <v>54</v>
      </c>
      <c r="D387" s="18" t="s">
        <v>15</v>
      </c>
      <c r="E387" s="18" t="s">
        <v>23</v>
      </c>
      <c r="F387" s="18" t="s">
        <v>402</v>
      </c>
      <c r="G387" s="18"/>
      <c r="H387" s="1">
        <f>H388</f>
        <v>3701</v>
      </c>
    </row>
    <row r="388" spans="1:8" ht="65.099999999999994" customHeight="1" x14ac:dyDescent="0.2">
      <c r="A388" s="31"/>
      <c r="B388" s="53" t="s">
        <v>532</v>
      </c>
      <c r="C388" s="17" t="s">
        <v>54</v>
      </c>
      <c r="D388" s="18" t="s">
        <v>15</v>
      </c>
      <c r="E388" s="18" t="s">
        <v>23</v>
      </c>
      <c r="F388" s="18" t="s">
        <v>403</v>
      </c>
      <c r="G388" s="18"/>
      <c r="H388" s="1">
        <f>H389</f>
        <v>3701</v>
      </c>
    </row>
    <row r="389" spans="1:8" s="50" customFormat="1" ht="45" customHeight="1" x14ac:dyDescent="0.2">
      <c r="A389" s="31"/>
      <c r="B389" s="54" t="s">
        <v>400</v>
      </c>
      <c r="C389" s="32">
        <v>992</v>
      </c>
      <c r="D389" s="25" t="s">
        <v>15</v>
      </c>
      <c r="E389" s="25" t="s">
        <v>23</v>
      </c>
      <c r="F389" s="25" t="s">
        <v>460</v>
      </c>
      <c r="G389" s="25"/>
      <c r="H389" s="33">
        <f>H390</f>
        <v>3701</v>
      </c>
    </row>
    <row r="390" spans="1:8" s="50" customFormat="1" ht="45" customHeight="1" x14ac:dyDescent="0.2">
      <c r="A390" s="31"/>
      <c r="B390" s="54" t="s">
        <v>461</v>
      </c>
      <c r="C390" s="24" t="s">
        <v>54</v>
      </c>
      <c r="D390" s="25" t="s">
        <v>15</v>
      </c>
      <c r="E390" s="25" t="s">
        <v>23</v>
      </c>
      <c r="F390" s="25" t="s">
        <v>465</v>
      </c>
      <c r="G390" s="25"/>
      <c r="H390" s="33">
        <f>H391</f>
        <v>3701</v>
      </c>
    </row>
    <row r="391" spans="1:8" s="50" customFormat="1" ht="45" customHeight="1" x14ac:dyDescent="0.2">
      <c r="A391" s="66"/>
      <c r="B391" s="38" t="s">
        <v>64</v>
      </c>
      <c r="C391" s="24" t="s">
        <v>54</v>
      </c>
      <c r="D391" s="25" t="s">
        <v>15</v>
      </c>
      <c r="E391" s="25" t="s">
        <v>23</v>
      </c>
      <c r="F391" s="25" t="s">
        <v>465</v>
      </c>
      <c r="G391" s="25" t="s">
        <v>38</v>
      </c>
      <c r="H391" s="33">
        <v>3701</v>
      </c>
    </row>
    <row r="392" spans="1:8" ht="59.25" hidden="1" customHeight="1" x14ac:dyDescent="0.2">
      <c r="B392" s="53" t="s">
        <v>485</v>
      </c>
      <c r="C392" s="17" t="s">
        <v>54</v>
      </c>
      <c r="D392" s="18" t="s">
        <v>15</v>
      </c>
      <c r="E392" s="18" t="s">
        <v>23</v>
      </c>
      <c r="F392" s="18" t="s">
        <v>404</v>
      </c>
      <c r="G392" s="18"/>
      <c r="H392" s="1">
        <f>H406+H393+H395+H409</f>
        <v>948.2</v>
      </c>
    </row>
    <row r="393" spans="1:8" ht="59.25" hidden="1" customHeight="1" x14ac:dyDescent="0.2">
      <c r="B393" s="54" t="s">
        <v>401</v>
      </c>
      <c r="C393" s="17" t="s">
        <v>54</v>
      </c>
      <c r="D393" s="18" t="s">
        <v>15</v>
      </c>
      <c r="E393" s="18" t="s">
        <v>23</v>
      </c>
      <c r="F393" s="25" t="s">
        <v>449</v>
      </c>
      <c r="G393" s="18"/>
      <c r="H393" s="1">
        <f>H394</f>
        <v>0</v>
      </c>
    </row>
    <row r="394" spans="1:8" ht="59.25" hidden="1" customHeight="1" x14ac:dyDescent="0.2">
      <c r="B394" s="38" t="s">
        <v>64</v>
      </c>
      <c r="C394" s="17" t="s">
        <v>54</v>
      </c>
      <c r="D394" s="18" t="s">
        <v>15</v>
      </c>
      <c r="E394" s="18" t="s">
        <v>23</v>
      </c>
      <c r="F394" s="25" t="s">
        <v>449</v>
      </c>
      <c r="G394" s="18" t="s">
        <v>38</v>
      </c>
      <c r="H394" s="1"/>
    </row>
    <row r="395" spans="1:8" ht="59.25" hidden="1" customHeight="1" x14ac:dyDescent="0.2">
      <c r="B395" s="53" t="s">
        <v>432</v>
      </c>
      <c r="C395" s="17" t="s">
        <v>54</v>
      </c>
      <c r="D395" s="18" t="s">
        <v>15</v>
      </c>
      <c r="E395" s="18" t="s">
        <v>23</v>
      </c>
      <c r="F395" s="18" t="s">
        <v>405</v>
      </c>
      <c r="G395" s="18"/>
      <c r="H395" s="1">
        <f>H396</f>
        <v>0</v>
      </c>
    </row>
    <row r="396" spans="1:8" ht="59.25" hidden="1" customHeight="1" x14ac:dyDescent="0.2">
      <c r="B396" s="21" t="s">
        <v>64</v>
      </c>
      <c r="C396" s="17" t="s">
        <v>54</v>
      </c>
      <c r="D396" s="18" t="s">
        <v>15</v>
      </c>
      <c r="E396" s="18" t="s">
        <v>23</v>
      </c>
      <c r="F396" s="18" t="s">
        <v>405</v>
      </c>
      <c r="G396" s="18" t="s">
        <v>38</v>
      </c>
      <c r="H396" s="1"/>
    </row>
    <row r="397" spans="1:8" ht="65.099999999999994" customHeight="1" x14ac:dyDescent="0.2">
      <c r="B397" s="21" t="s">
        <v>154</v>
      </c>
      <c r="C397" s="17" t="s">
        <v>54</v>
      </c>
      <c r="D397" s="18" t="s">
        <v>15</v>
      </c>
      <c r="E397" s="18" t="s">
        <v>23</v>
      </c>
      <c r="F397" s="18" t="s">
        <v>96</v>
      </c>
      <c r="G397" s="18"/>
      <c r="H397" s="1">
        <f>H398</f>
        <v>100</v>
      </c>
    </row>
    <row r="398" spans="1:8" ht="65.099999999999994" customHeight="1" x14ac:dyDescent="0.2">
      <c r="B398" s="53" t="s">
        <v>155</v>
      </c>
      <c r="C398" s="17" t="s">
        <v>54</v>
      </c>
      <c r="D398" s="18" t="s">
        <v>15</v>
      </c>
      <c r="E398" s="18" t="s">
        <v>23</v>
      </c>
      <c r="F398" s="18" t="s">
        <v>157</v>
      </c>
      <c r="G398" s="18"/>
      <c r="H398" s="1">
        <f>H399</f>
        <v>100</v>
      </c>
    </row>
    <row r="399" spans="1:8" ht="45" customHeight="1" x14ac:dyDescent="0.2">
      <c r="B399" s="21" t="s">
        <v>156</v>
      </c>
      <c r="C399" s="17" t="s">
        <v>54</v>
      </c>
      <c r="D399" s="18" t="s">
        <v>15</v>
      </c>
      <c r="E399" s="18" t="s">
        <v>23</v>
      </c>
      <c r="F399" s="17" t="s">
        <v>158</v>
      </c>
      <c r="G399" s="18"/>
      <c r="H399" s="1">
        <f>H400+H402+H404</f>
        <v>100</v>
      </c>
    </row>
    <row r="400" spans="1:8" ht="38.25" hidden="1" customHeight="1" x14ac:dyDescent="0.2">
      <c r="B400" s="21" t="s">
        <v>728</v>
      </c>
      <c r="C400" s="17" t="s">
        <v>54</v>
      </c>
      <c r="D400" s="18" t="s">
        <v>15</v>
      </c>
      <c r="E400" s="18" t="s">
        <v>23</v>
      </c>
      <c r="F400" s="17" t="s">
        <v>729</v>
      </c>
      <c r="G400" s="18"/>
      <c r="H400" s="1">
        <f>H401</f>
        <v>0</v>
      </c>
    </row>
    <row r="401" spans="2:8" ht="36.75" hidden="1" customHeight="1" x14ac:dyDescent="0.2">
      <c r="B401" s="21" t="s">
        <v>64</v>
      </c>
      <c r="C401" s="17" t="s">
        <v>54</v>
      </c>
      <c r="D401" s="18" t="s">
        <v>15</v>
      </c>
      <c r="E401" s="18" t="s">
        <v>23</v>
      </c>
      <c r="F401" s="17" t="s">
        <v>729</v>
      </c>
      <c r="G401" s="18" t="s">
        <v>38</v>
      </c>
      <c r="H401" s="1">
        <v>0</v>
      </c>
    </row>
    <row r="402" spans="2:8" ht="45" customHeight="1" x14ac:dyDescent="0.2">
      <c r="B402" s="21" t="s">
        <v>336</v>
      </c>
      <c r="C402" s="17" t="s">
        <v>54</v>
      </c>
      <c r="D402" s="18" t="s">
        <v>15</v>
      </c>
      <c r="E402" s="18" t="s">
        <v>23</v>
      </c>
      <c r="F402" s="17" t="s">
        <v>337</v>
      </c>
      <c r="G402" s="18"/>
      <c r="H402" s="1">
        <f>H403</f>
        <v>50</v>
      </c>
    </row>
    <row r="403" spans="2:8" ht="65.099999999999994" customHeight="1" x14ac:dyDescent="0.2">
      <c r="B403" s="53" t="s">
        <v>375</v>
      </c>
      <c r="C403" s="17" t="s">
        <v>54</v>
      </c>
      <c r="D403" s="18" t="s">
        <v>15</v>
      </c>
      <c r="E403" s="18" t="s">
        <v>23</v>
      </c>
      <c r="F403" s="17" t="s">
        <v>337</v>
      </c>
      <c r="G403" s="18" t="s">
        <v>49</v>
      </c>
      <c r="H403" s="1">
        <v>50</v>
      </c>
    </row>
    <row r="404" spans="2:8" ht="65.099999999999994" customHeight="1" x14ac:dyDescent="0.2">
      <c r="B404" s="21" t="s">
        <v>791</v>
      </c>
      <c r="C404" s="17" t="s">
        <v>54</v>
      </c>
      <c r="D404" s="18" t="s">
        <v>15</v>
      </c>
      <c r="E404" s="18" t="s">
        <v>23</v>
      </c>
      <c r="F404" s="17" t="s">
        <v>790</v>
      </c>
      <c r="G404" s="18"/>
      <c r="H404" s="1">
        <f>H405</f>
        <v>50</v>
      </c>
    </row>
    <row r="405" spans="2:8" ht="65.099999999999994" customHeight="1" x14ac:dyDescent="0.2">
      <c r="B405" s="53" t="s">
        <v>375</v>
      </c>
      <c r="C405" s="17" t="s">
        <v>54</v>
      </c>
      <c r="D405" s="18" t="s">
        <v>15</v>
      </c>
      <c r="E405" s="18" t="s">
        <v>23</v>
      </c>
      <c r="F405" s="17" t="s">
        <v>790</v>
      </c>
      <c r="G405" s="18" t="s">
        <v>49</v>
      </c>
      <c r="H405" s="1">
        <v>50</v>
      </c>
    </row>
    <row r="406" spans="2:8" ht="65.099999999999994" customHeight="1" x14ac:dyDescent="0.2">
      <c r="B406" s="53" t="s">
        <v>607</v>
      </c>
      <c r="C406" s="17" t="s">
        <v>54</v>
      </c>
      <c r="D406" s="18" t="s">
        <v>15</v>
      </c>
      <c r="E406" s="18" t="s">
        <v>23</v>
      </c>
      <c r="F406" s="18" t="s">
        <v>504</v>
      </c>
      <c r="G406" s="18"/>
      <c r="H406" s="1">
        <f>H407</f>
        <v>606.20000000000005</v>
      </c>
    </row>
    <row r="407" spans="2:8" ht="65.099999999999994" customHeight="1" x14ac:dyDescent="0.2">
      <c r="B407" s="53" t="s">
        <v>511</v>
      </c>
      <c r="C407" s="17" t="s">
        <v>54</v>
      </c>
      <c r="D407" s="18" t="s">
        <v>15</v>
      </c>
      <c r="E407" s="18" t="s">
        <v>23</v>
      </c>
      <c r="F407" s="18" t="s">
        <v>505</v>
      </c>
      <c r="G407" s="18"/>
      <c r="H407" s="1">
        <f>H408</f>
        <v>606.20000000000005</v>
      </c>
    </row>
    <row r="408" spans="2:8" ht="45" customHeight="1" x14ac:dyDescent="0.2">
      <c r="B408" s="21" t="s">
        <v>506</v>
      </c>
      <c r="C408" s="17" t="s">
        <v>54</v>
      </c>
      <c r="D408" s="18" t="s">
        <v>15</v>
      </c>
      <c r="E408" s="18" t="s">
        <v>23</v>
      </c>
      <c r="F408" s="18" t="s">
        <v>510</v>
      </c>
      <c r="G408" s="18"/>
      <c r="H408" s="1">
        <f>H409+H411+H413</f>
        <v>606.20000000000005</v>
      </c>
    </row>
    <row r="409" spans="2:8" ht="45" customHeight="1" x14ac:dyDescent="0.2">
      <c r="B409" s="53" t="s">
        <v>401</v>
      </c>
      <c r="C409" s="17" t="s">
        <v>54</v>
      </c>
      <c r="D409" s="18" t="s">
        <v>15</v>
      </c>
      <c r="E409" s="18" t="s">
        <v>23</v>
      </c>
      <c r="F409" s="18" t="s">
        <v>507</v>
      </c>
      <c r="G409" s="18"/>
      <c r="H409" s="1">
        <f>H410</f>
        <v>342</v>
      </c>
    </row>
    <row r="410" spans="2:8" ht="45" customHeight="1" x14ac:dyDescent="0.2">
      <c r="B410" s="21" t="s">
        <v>64</v>
      </c>
      <c r="C410" s="17" t="s">
        <v>54</v>
      </c>
      <c r="D410" s="18" t="s">
        <v>15</v>
      </c>
      <c r="E410" s="18" t="s">
        <v>23</v>
      </c>
      <c r="F410" s="18" t="s">
        <v>507</v>
      </c>
      <c r="G410" s="18" t="s">
        <v>38</v>
      </c>
      <c r="H410" s="1">
        <v>342</v>
      </c>
    </row>
    <row r="411" spans="2:8" ht="45" customHeight="1" x14ac:dyDescent="0.2">
      <c r="B411" s="21" t="s">
        <v>508</v>
      </c>
      <c r="C411" s="17" t="s">
        <v>54</v>
      </c>
      <c r="D411" s="18" t="s">
        <v>15</v>
      </c>
      <c r="E411" s="18" t="s">
        <v>23</v>
      </c>
      <c r="F411" s="18" t="s">
        <v>509</v>
      </c>
      <c r="G411" s="18"/>
      <c r="H411" s="1">
        <f>H412</f>
        <v>71.2</v>
      </c>
    </row>
    <row r="412" spans="2:8" ht="45" customHeight="1" x14ac:dyDescent="0.2">
      <c r="B412" s="21" t="s">
        <v>64</v>
      </c>
      <c r="C412" s="17" t="s">
        <v>54</v>
      </c>
      <c r="D412" s="18" t="s">
        <v>15</v>
      </c>
      <c r="E412" s="18" t="s">
        <v>23</v>
      </c>
      <c r="F412" s="18" t="s">
        <v>509</v>
      </c>
      <c r="G412" s="18" t="s">
        <v>38</v>
      </c>
      <c r="H412" s="1">
        <v>71.2</v>
      </c>
    </row>
    <row r="413" spans="2:8" ht="45" customHeight="1" x14ac:dyDescent="0.2">
      <c r="B413" s="21" t="s">
        <v>450</v>
      </c>
      <c r="C413" s="17" t="s">
        <v>54</v>
      </c>
      <c r="D413" s="18" t="s">
        <v>15</v>
      </c>
      <c r="E413" s="18" t="s">
        <v>23</v>
      </c>
      <c r="F413" s="18" t="s">
        <v>512</v>
      </c>
      <c r="G413" s="18"/>
      <c r="H413" s="1">
        <f>H414</f>
        <v>193</v>
      </c>
    </row>
    <row r="414" spans="2:8" ht="45" customHeight="1" x14ac:dyDescent="0.2">
      <c r="B414" s="21" t="s">
        <v>64</v>
      </c>
      <c r="C414" s="17" t="s">
        <v>54</v>
      </c>
      <c r="D414" s="18" t="s">
        <v>15</v>
      </c>
      <c r="E414" s="18" t="s">
        <v>23</v>
      </c>
      <c r="F414" s="18" t="s">
        <v>512</v>
      </c>
      <c r="G414" s="18" t="s">
        <v>38</v>
      </c>
      <c r="H414" s="1">
        <v>193</v>
      </c>
    </row>
    <row r="415" spans="2:8" ht="31.5" hidden="1" customHeight="1" x14ac:dyDescent="0.2">
      <c r="B415" s="21" t="s">
        <v>154</v>
      </c>
      <c r="C415" s="17" t="s">
        <v>54</v>
      </c>
      <c r="D415" s="18" t="s">
        <v>15</v>
      </c>
      <c r="E415" s="18" t="s">
        <v>23</v>
      </c>
      <c r="F415" s="18" t="s">
        <v>96</v>
      </c>
      <c r="G415" s="18"/>
      <c r="H415" s="12">
        <f>H416</f>
        <v>0</v>
      </c>
    </row>
    <row r="416" spans="2:8" ht="38.25" hidden="1" customHeight="1" x14ac:dyDescent="0.2">
      <c r="B416" s="53" t="s">
        <v>155</v>
      </c>
      <c r="C416" s="17" t="s">
        <v>54</v>
      </c>
      <c r="D416" s="18" t="s">
        <v>15</v>
      </c>
      <c r="E416" s="18" t="s">
        <v>23</v>
      </c>
      <c r="F416" s="18" t="s">
        <v>157</v>
      </c>
      <c r="G416" s="18"/>
      <c r="H416" s="1">
        <f>H417</f>
        <v>0</v>
      </c>
    </row>
    <row r="417" spans="2:8" ht="18" hidden="1" customHeight="1" x14ac:dyDescent="0.2">
      <c r="B417" s="21" t="s">
        <v>156</v>
      </c>
      <c r="C417" s="17" t="s">
        <v>54</v>
      </c>
      <c r="D417" s="18" t="s">
        <v>15</v>
      </c>
      <c r="E417" s="18" t="s">
        <v>23</v>
      </c>
      <c r="F417" s="17" t="s">
        <v>158</v>
      </c>
      <c r="G417" s="18"/>
      <c r="H417" s="1">
        <f>H418</f>
        <v>0</v>
      </c>
    </row>
    <row r="418" spans="2:8" ht="48" hidden="1" customHeight="1" x14ac:dyDescent="0.2">
      <c r="B418" s="21" t="s">
        <v>336</v>
      </c>
      <c r="C418" s="17" t="s">
        <v>54</v>
      </c>
      <c r="D418" s="18" t="s">
        <v>15</v>
      </c>
      <c r="E418" s="18" t="s">
        <v>23</v>
      </c>
      <c r="F418" s="17" t="s">
        <v>337</v>
      </c>
      <c r="G418" s="18"/>
      <c r="H418" s="1">
        <f>H419</f>
        <v>0</v>
      </c>
    </row>
    <row r="419" spans="2:8" ht="31.5" hidden="1" customHeight="1" x14ac:dyDescent="0.2">
      <c r="B419" s="53" t="s">
        <v>375</v>
      </c>
      <c r="C419" s="17" t="s">
        <v>54</v>
      </c>
      <c r="D419" s="18" t="s">
        <v>15</v>
      </c>
      <c r="E419" s="18" t="s">
        <v>23</v>
      </c>
      <c r="F419" s="17" t="s">
        <v>337</v>
      </c>
      <c r="G419" s="18" t="s">
        <v>49</v>
      </c>
      <c r="H419" s="1"/>
    </row>
    <row r="420" spans="2:8" ht="1.5" hidden="1" customHeight="1" x14ac:dyDescent="0.2">
      <c r="B420" s="21" t="s">
        <v>388</v>
      </c>
      <c r="C420" s="17" t="s">
        <v>54</v>
      </c>
      <c r="D420" s="18" t="s">
        <v>15</v>
      </c>
      <c r="E420" s="18" t="s">
        <v>23</v>
      </c>
      <c r="F420" s="17" t="s">
        <v>390</v>
      </c>
      <c r="G420" s="18"/>
      <c r="H420" s="1">
        <f>H425+H421</f>
        <v>28.799999999999997</v>
      </c>
    </row>
    <row r="421" spans="2:8" ht="36" hidden="1" customHeight="1" x14ac:dyDescent="0.2">
      <c r="B421" s="21" t="s">
        <v>394</v>
      </c>
      <c r="C421" s="17" t="s">
        <v>54</v>
      </c>
      <c r="D421" s="18" t="s">
        <v>15</v>
      </c>
      <c r="E421" s="18" t="s">
        <v>23</v>
      </c>
      <c r="F421" s="17" t="s">
        <v>391</v>
      </c>
      <c r="G421" s="18"/>
      <c r="H421" s="1">
        <f>H422</f>
        <v>0</v>
      </c>
    </row>
    <row r="422" spans="2:8" ht="47.25" hidden="1" customHeight="1" x14ac:dyDescent="0.2">
      <c r="B422" s="21" t="s">
        <v>721</v>
      </c>
      <c r="C422" s="17" t="s">
        <v>54</v>
      </c>
      <c r="D422" s="18" t="s">
        <v>15</v>
      </c>
      <c r="E422" s="18" t="s">
        <v>23</v>
      </c>
      <c r="F422" s="17" t="s">
        <v>722</v>
      </c>
      <c r="G422" s="18"/>
      <c r="H422" s="1">
        <f>H423</f>
        <v>0</v>
      </c>
    </row>
    <row r="423" spans="2:8" ht="26.25" hidden="1" customHeight="1" x14ac:dyDescent="0.2">
      <c r="B423" s="21" t="s">
        <v>39</v>
      </c>
      <c r="C423" s="17" t="s">
        <v>54</v>
      </c>
      <c r="D423" s="18" t="s">
        <v>15</v>
      </c>
      <c r="E423" s="18" t="s">
        <v>23</v>
      </c>
      <c r="F423" s="17" t="s">
        <v>722</v>
      </c>
      <c r="G423" s="18" t="s">
        <v>40</v>
      </c>
      <c r="H423" s="1">
        <v>0</v>
      </c>
    </row>
    <row r="424" spans="2:8" ht="30" customHeight="1" x14ac:dyDescent="0.2">
      <c r="B424" s="21" t="s">
        <v>388</v>
      </c>
      <c r="C424" s="17" t="s">
        <v>54</v>
      </c>
      <c r="D424" s="18" t="s">
        <v>15</v>
      </c>
      <c r="E424" s="18" t="s">
        <v>23</v>
      </c>
      <c r="F424" s="18" t="s">
        <v>390</v>
      </c>
      <c r="G424" s="18"/>
      <c r="H424" s="1">
        <f>H425</f>
        <v>28.799999999999997</v>
      </c>
    </row>
    <row r="425" spans="2:8" ht="30" customHeight="1" x14ac:dyDescent="0.2">
      <c r="B425" s="38" t="s">
        <v>395</v>
      </c>
      <c r="C425" s="17" t="s">
        <v>54</v>
      </c>
      <c r="D425" s="18" t="s">
        <v>15</v>
      </c>
      <c r="E425" s="18" t="s">
        <v>23</v>
      </c>
      <c r="F425" s="25" t="s">
        <v>384</v>
      </c>
      <c r="G425" s="18"/>
      <c r="H425" s="1">
        <f>H426</f>
        <v>28.799999999999997</v>
      </c>
    </row>
    <row r="426" spans="2:8" ht="30" customHeight="1" x14ac:dyDescent="0.2">
      <c r="B426" s="38" t="s">
        <v>396</v>
      </c>
      <c r="C426" s="17" t="s">
        <v>54</v>
      </c>
      <c r="D426" s="18" t="s">
        <v>15</v>
      </c>
      <c r="E426" s="18" t="s">
        <v>23</v>
      </c>
      <c r="F426" s="25" t="s">
        <v>385</v>
      </c>
      <c r="G426" s="18"/>
      <c r="H426" s="1">
        <f>H427+H429</f>
        <v>28.799999999999997</v>
      </c>
    </row>
    <row r="427" spans="2:8" ht="45" customHeight="1" x14ac:dyDescent="0.2">
      <c r="B427" s="53" t="s">
        <v>401</v>
      </c>
      <c r="C427" s="17" t="s">
        <v>54</v>
      </c>
      <c r="D427" s="18" t="s">
        <v>15</v>
      </c>
      <c r="E427" s="18" t="s">
        <v>23</v>
      </c>
      <c r="F427" s="18" t="s">
        <v>792</v>
      </c>
      <c r="G427" s="18"/>
      <c r="H427" s="39">
        <f>H428</f>
        <v>18.399999999999999</v>
      </c>
    </row>
    <row r="428" spans="2:8" ht="45" customHeight="1" x14ac:dyDescent="0.2">
      <c r="B428" s="38" t="s">
        <v>64</v>
      </c>
      <c r="C428" s="17" t="s">
        <v>54</v>
      </c>
      <c r="D428" s="18" t="s">
        <v>15</v>
      </c>
      <c r="E428" s="18" t="s">
        <v>23</v>
      </c>
      <c r="F428" s="18" t="s">
        <v>792</v>
      </c>
      <c r="G428" s="18" t="s">
        <v>38</v>
      </c>
      <c r="H428" s="1">
        <v>18.399999999999999</v>
      </c>
    </row>
    <row r="429" spans="2:8" ht="45" customHeight="1" x14ac:dyDescent="0.2">
      <c r="B429" s="21" t="s">
        <v>508</v>
      </c>
      <c r="C429" s="17" t="s">
        <v>54</v>
      </c>
      <c r="D429" s="18" t="s">
        <v>15</v>
      </c>
      <c r="E429" s="18" t="s">
        <v>23</v>
      </c>
      <c r="F429" s="18" t="s">
        <v>793</v>
      </c>
      <c r="G429" s="18"/>
      <c r="H429" s="39">
        <f>H430</f>
        <v>10.4</v>
      </c>
    </row>
    <row r="430" spans="2:8" ht="45" customHeight="1" x14ac:dyDescent="0.2">
      <c r="B430" s="38" t="s">
        <v>64</v>
      </c>
      <c r="C430" s="17" t="s">
        <v>54</v>
      </c>
      <c r="D430" s="18" t="s">
        <v>15</v>
      </c>
      <c r="E430" s="18" t="s">
        <v>23</v>
      </c>
      <c r="F430" s="18" t="s">
        <v>793</v>
      </c>
      <c r="G430" s="18" t="s">
        <v>38</v>
      </c>
      <c r="H430" s="1">
        <v>10.4</v>
      </c>
    </row>
    <row r="431" spans="2:8" ht="30" customHeight="1" x14ac:dyDescent="0.2">
      <c r="B431" s="28" t="s">
        <v>11</v>
      </c>
      <c r="C431" s="17" t="s">
        <v>54</v>
      </c>
      <c r="D431" s="18" t="s">
        <v>10</v>
      </c>
      <c r="E431" s="18"/>
      <c r="F431" s="18"/>
      <c r="G431" s="18"/>
      <c r="H431" s="1">
        <f>H438+H607+H432+H717</f>
        <v>333836</v>
      </c>
    </row>
    <row r="432" spans="2:8" ht="24" hidden="1" customHeight="1" x14ac:dyDescent="0.2">
      <c r="B432" s="28" t="s">
        <v>475</v>
      </c>
      <c r="C432" s="17" t="s">
        <v>54</v>
      </c>
      <c r="D432" s="18" t="s">
        <v>10</v>
      </c>
      <c r="E432" s="18" t="s">
        <v>7</v>
      </c>
      <c r="F432" s="18"/>
      <c r="G432" s="18"/>
      <c r="H432" s="1">
        <f>H433</f>
        <v>0</v>
      </c>
    </row>
    <row r="433" spans="1:8" ht="63" hidden="1" customHeight="1" x14ac:dyDescent="0.2">
      <c r="B433" s="22" t="s">
        <v>479</v>
      </c>
      <c r="C433" s="17" t="s">
        <v>54</v>
      </c>
      <c r="D433" s="18" t="s">
        <v>10</v>
      </c>
      <c r="E433" s="18" t="s">
        <v>7</v>
      </c>
      <c r="F433" s="17" t="s">
        <v>476</v>
      </c>
      <c r="G433" s="18"/>
      <c r="H433" s="1">
        <f>H434</f>
        <v>0</v>
      </c>
    </row>
    <row r="434" spans="1:8" ht="65.25" hidden="1" customHeight="1" x14ac:dyDescent="0.2">
      <c r="B434" s="22" t="s">
        <v>480</v>
      </c>
      <c r="C434" s="17" t="s">
        <v>54</v>
      </c>
      <c r="D434" s="18" t="s">
        <v>10</v>
      </c>
      <c r="E434" s="18" t="s">
        <v>7</v>
      </c>
      <c r="F434" s="17" t="s">
        <v>477</v>
      </c>
      <c r="G434" s="18"/>
      <c r="H434" s="1">
        <f>H435</f>
        <v>0</v>
      </c>
    </row>
    <row r="435" spans="1:8" ht="37.5" hidden="1" customHeight="1" x14ac:dyDescent="0.2">
      <c r="B435" s="22" t="s">
        <v>584</v>
      </c>
      <c r="C435" s="17" t="s">
        <v>54</v>
      </c>
      <c r="D435" s="18" t="s">
        <v>10</v>
      </c>
      <c r="E435" s="18" t="s">
        <v>7</v>
      </c>
      <c r="F435" s="17" t="s">
        <v>548</v>
      </c>
      <c r="G435" s="18"/>
      <c r="H435" s="1">
        <f>H436</f>
        <v>0</v>
      </c>
    </row>
    <row r="436" spans="1:8" ht="46.5" hidden="1" customHeight="1" x14ac:dyDescent="0.2">
      <c r="B436" s="37" t="s">
        <v>585</v>
      </c>
      <c r="C436" s="17" t="s">
        <v>54</v>
      </c>
      <c r="D436" s="18" t="s">
        <v>10</v>
      </c>
      <c r="E436" s="18" t="s">
        <v>7</v>
      </c>
      <c r="F436" s="17" t="s">
        <v>586</v>
      </c>
      <c r="G436" s="18"/>
      <c r="H436" s="1">
        <f>H437</f>
        <v>0</v>
      </c>
    </row>
    <row r="437" spans="1:8" ht="45" hidden="1" customHeight="1" x14ac:dyDescent="0.2">
      <c r="B437" s="21" t="s">
        <v>587</v>
      </c>
      <c r="C437" s="17" t="s">
        <v>54</v>
      </c>
      <c r="D437" s="18" t="s">
        <v>10</v>
      </c>
      <c r="E437" s="18" t="s">
        <v>7</v>
      </c>
      <c r="F437" s="17" t="s">
        <v>586</v>
      </c>
      <c r="G437" s="18" t="s">
        <v>73</v>
      </c>
      <c r="H437" s="1"/>
    </row>
    <row r="438" spans="1:8" ht="30" customHeight="1" x14ac:dyDescent="0.2">
      <c r="A438" s="30"/>
      <c r="B438" s="28" t="s">
        <v>12</v>
      </c>
      <c r="C438" s="17" t="s">
        <v>54</v>
      </c>
      <c r="D438" s="18" t="s">
        <v>10</v>
      </c>
      <c r="E438" s="18" t="s">
        <v>8</v>
      </c>
      <c r="F438" s="18"/>
      <c r="G438" s="18"/>
      <c r="H438" s="1">
        <f>H439+H444+H487+H508+H518+H523+H540+H558+H573</f>
        <v>133893.5</v>
      </c>
    </row>
    <row r="439" spans="1:8" s="36" customFormat="1" ht="43.5" hidden="1" customHeight="1" x14ac:dyDescent="0.2">
      <c r="A439" s="30"/>
      <c r="B439" s="21" t="s">
        <v>237</v>
      </c>
      <c r="C439" s="17" t="s">
        <v>54</v>
      </c>
      <c r="D439" s="18" t="s">
        <v>10</v>
      </c>
      <c r="E439" s="18" t="s">
        <v>8</v>
      </c>
      <c r="F439" s="18" t="s">
        <v>97</v>
      </c>
      <c r="G439" s="18"/>
      <c r="H439" s="1">
        <f>H440</f>
        <v>0</v>
      </c>
    </row>
    <row r="440" spans="1:8" s="36" customFormat="1" ht="43.5" hidden="1" customHeight="1" x14ac:dyDescent="0.2">
      <c r="A440" s="30"/>
      <c r="B440" s="21" t="s">
        <v>238</v>
      </c>
      <c r="C440" s="17" t="s">
        <v>54</v>
      </c>
      <c r="D440" s="18" t="s">
        <v>10</v>
      </c>
      <c r="E440" s="18" t="s">
        <v>8</v>
      </c>
      <c r="F440" s="18" t="s">
        <v>239</v>
      </c>
      <c r="G440" s="18"/>
      <c r="H440" s="1">
        <f>H441</f>
        <v>0</v>
      </c>
    </row>
    <row r="441" spans="1:8" s="36" customFormat="1" ht="45.75" hidden="1" customHeight="1" x14ac:dyDescent="0.2">
      <c r="A441" s="30"/>
      <c r="B441" s="53" t="s">
        <v>549</v>
      </c>
      <c r="C441" s="17" t="s">
        <v>54</v>
      </c>
      <c r="D441" s="18" t="s">
        <v>10</v>
      </c>
      <c r="E441" s="18" t="s">
        <v>8</v>
      </c>
      <c r="F441" s="18" t="s">
        <v>240</v>
      </c>
      <c r="G441" s="18"/>
      <c r="H441" s="1">
        <f>H442</f>
        <v>0</v>
      </c>
    </row>
    <row r="442" spans="1:8" s="36" customFormat="1" ht="38.25" hidden="1" customHeight="1" x14ac:dyDescent="0.2">
      <c r="A442" s="30"/>
      <c r="B442" s="21" t="s">
        <v>550</v>
      </c>
      <c r="C442" s="17" t="s">
        <v>54</v>
      </c>
      <c r="D442" s="18" t="s">
        <v>10</v>
      </c>
      <c r="E442" s="18" t="s">
        <v>8</v>
      </c>
      <c r="F442" s="18" t="s">
        <v>241</v>
      </c>
      <c r="G442" s="18"/>
      <c r="H442" s="1">
        <f>H443</f>
        <v>0</v>
      </c>
    </row>
    <row r="443" spans="1:8" s="36" customFormat="1" ht="23.25" hidden="1" customHeight="1" x14ac:dyDescent="0.2">
      <c r="A443" s="66"/>
      <c r="B443" s="21" t="s">
        <v>244</v>
      </c>
      <c r="C443" s="17" t="s">
        <v>54</v>
      </c>
      <c r="D443" s="18" t="s">
        <v>10</v>
      </c>
      <c r="E443" s="18" t="s">
        <v>8</v>
      </c>
      <c r="F443" s="18" t="s">
        <v>241</v>
      </c>
      <c r="G443" s="18" t="s">
        <v>73</v>
      </c>
      <c r="H443" s="1"/>
    </row>
    <row r="444" spans="1:8" ht="45" customHeight="1" x14ac:dyDescent="0.2">
      <c r="A444" s="30"/>
      <c r="B444" s="21" t="s">
        <v>242</v>
      </c>
      <c r="C444" s="17" t="s">
        <v>54</v>
      </c>
      <c r="D444" s="18" t="s">
        <v>10</v>
      </c>
      <c r="E444" s="18" t="s">
        <v>8</v>
      </c>
      <c r="F444" s="18" t="s">
        <v>98</v>
      </c>
      <c r="G444" s="18"/>
      <c r="H444" s="1">
        <f>H445</f>
        <v>107556.1</v>
      </c>
    </row>
    <row r="445" spans="1:8" s="36" customFormat="1" ht="45" customHeight="1" x14ac:dyDescent="0.2">
      <c r="A445" s="30"/>
      <c r="B445" s="21" t="s">
        <v>243</v>
      </c>
      <c r="C445" s="17" t="s">
        <v>54</v>
      </c>
      <c r="D445" s="18" t="s">
        <v>10</v>
      </c>
      <c r="E445" s="18" t="s">
        <v>8</v>
      </c>
      <c r="F445" s="18" t="s">
        <v>245</v>
      </c>
      <c r="G445" s="18"/>
      <c r="H445" s="1">
        <f>H446+H484</f>
        <v>107556.1</v>
      </c>
    </row>
    <row r="446" spans="1:8" s="36" customFormat="1" ht="65.099999999999994" customHeight="1" x14ac:dyDescent="0.2">
      <c r="A446" s="30"/>
      <c r="B446" s="21" t="s">
        <v>675</v>
      </c>
      <c r="C446" s="17" t="s">
        <v>54</v>
      </c>
      <c r="D446" s="18" t="s">
        <v>10</v>
      </c>
      <c r="E446" s="18" t="s">
        <v>8</v>
      </c>
      <c r="F446" s="18" t="s">
        <v>246</v>
      </c>
      <c r="G446" s="18"/>
      <c r="H446" s="1">
        <f>H447+H450+H469+H471+H475+H473+H478+H480+H482</f>
        <v>8871.7999999999993</v>
      </c>
    </row>
    <row r="447" spans="1:8" s="36" customFormat="1" ht="53.25" hidden="1" customHeight="1" x14ac:dyDescent="0.2">
      <c r="A447" s="30"/>
      <c r="B447" s="21" t="s">
        <v>589</v>
      </c>
      <c r="C447" s="17" t="s">
        <v>54</v>
      </c>
      <c r="D447" s="18" t="s">
        <v>10</v>
      </c>
      <c r="E447" s="18" t="s">
        <v>8</v>
      </c>
      <c r="F447" s="18" t="s">
        <v>247</v>
      </c>
      <c r="G447" s="18"/>
      <c r="H447" s="1">
        <f>H449+H448</f>
        <v>0</v>
      </c>
    </row>
    <row r="448" spans="1:8" s="36" customFormat="1" ht="55.5" hidden="1" customHeight="1" x14ac:dyDescent="0.2">
      <c r="A448" s="30"/>
      <c r="B448" s="21" t="s">
        <v>64</v>
      </c>
      <c r="C448" s="17" t="s">
        <v>54</v>
      </c>
      <c r="D448" s="18" t="s">
        <v>10</v>
      </c>
      <c r="E448" s="18" t="s">
        <v>8</v>
      </c>
      <c r="F448" s="18" t="s">
        <v>247</v>
      </c>
      <c r="G448" s="18" t="s">
        <v>38</v>
      </c>
      <c r="H448" s="1"/>
    </row>
    <row r="449" spans="1:8" s="36" customFormat="1" ht="26.25" hidden="1" customHeight="1" x14ac:dyDescent="0.2">
      <c r="A449" s="30"/>
      <c r="B449" s="21" t="s">
        <v>244</v>
      </c>
      <c r="C449" s="17" t="s">
        <v>54</v>
      </c>
      <c r="D449" s="18" t="s">
        <v>10</v>
      </c>
      <c r="E449" s="18" t="s">
        <v>8</v>
      </c>
      <c r="F449" s="18" t="s">
        <v>247</v>
      </c>
      <c r="G449" s="18" t="s">
        <v>73</v>
      </c>
      <c r="H449" s="1">
        <v>0</v>
      </c>
    </row>
    <row r="450" spans="1:8" s="36" customFormat="1" ht="30" customHeight="1" x14ac:dyDescent="0.2">
      <c r="A450" s="30"/>
      <c r="B450" s="21" t="s">
        <v>513</v>
      </c>
      <c r="C450" s="17" t="s">
        <v>54</v>
      </c>
      <c r="D450" s="18" t="s">
        <v>10</v>
      </c>
      <c r="E450" s="18" t="s">
        <v>8</v>
      </c>
      <c r="F450" s="18" t="s">
        <v>423</v>
      </c>
      <c r="G450" s="18"/>
      <c r="H450" s="1">
        <f>H451</f>
        <v>1454.7</v>
      </c>
    </row>
    <row r="451" spans="1:8" s="36" customFormat="1" ht="30" customHeight="1" x14ac:dyDescent="0.2">
      <c r="A451" s="30"/>
      <c r="B451" s="21" t="s">
        <v>244</v>
      </c>
      <c r="C451" s="17" t="s">
        <v>54</v>
      </c>
      <c r="D451" s="18" t="s">
        <v>10</v>
      </c>
      <c r="E451" s="18" t="s">
        <v>8</v>
      </c>
      <c r="F451" s="18" t="s">
        <v>423</v>
      </c>
      <c r="G451" s="18" t="s">
        <v>73</v>
      </c>
      <c r="H451" s="1">
        <v>1454.7</v>
      </c>
    </row>
    <row r="452" spans="1:8" s="36" customFormat="1" ht="30" hidden="1" customHeight="1" x14ac:dyDescent="0.2">
      <c r="A452" s="30"/>
      <c r="B452" s="63"/>
      <c r="C452" s="17" t="s">
        <v>54</v>
      </c>
      <c r="D452" s="18" t="s">
        <v>10</v>
      </c>
      <c r="E452" s="18" t="s">
        <v>8</v>
      </c>
      <c r="F452" s="18" t="s">
        <v>423</v>
      </c>
      <c r="G452" s="18"/>
      <c r="H452" s="1">
        <f>H453</f>
        <v>0</v>
      </c>
    </row>
    <row r="453" spans="1:8" s="36" customFormat="1" ht="30" hidden="1" customHeight="1" x14ac:dyDescent="0.2">
      <c r="A453" s="30"/>
      <c r="B453" s="21" t="s">
        <v>64</v>
      </c>
      <c r="C453" s="17" t="s">
        <v>54</v>
      </c>
      <c r="D453" s="18" t="s">
        <v>10</v>
      </c>
      <c r="E453" s="18" t="s">
        <v>8</v>
      </c>
      <c r="F453" s="18" t="s">
        <v>423</v>
      </c>
      <c r="G453" s="18" t="s">
        <v>38</v>
      </c>
      <c r="H453" s="1"/>
    </row>
    <row r="454" spans="1:8" s="36" customFormat="1" ht="30" hidden="1" customHeight="1" x14ac:dyDescent="0.2">
      <c r="A454" s="30"/>
      <c r="B454" s="21" t="s">
        <v>410</v>
      </c>
      <c r="C454" s="17" t="s">
        <v>54</v>
      </c>
      <c r="D454" s="18" t="s">
        <v>10</v>
      </c>
      <c r="E454" s="18" t="s">
        <v>8</v>
      </c>
      <c r="F454" s="18" t="s">
        <v>418</v>
      </c>
      <c r="G454" s="18"/>
      <c r="H454" s="1">
        <f>H455</f>
        <v>0</v>
      </c>
    </row>
    <row r="455" spans="1:8" s="36" customFormat="1" ht="30" hidden="1" customHeight="1" x14ac:dyDescent="0.2">
      <c r="A455" s="30"/>
      <c r="B455" s="21" t="s">
        <v>64</v>
      </c>
      <c r="C455" s="17" t="s">
        <v>54</v>
      </c>
      <c r="D455" s="18" t="s">
        <v>10</v>
      </c>
      <c r="E455" s="18" t="s">
        <v>8</v>
      </c>
      <c r="F455" s="18" t="s">
        <v>418</v>
      </c>
      <c r="G455" s="18" t="s">
        <v>38</v>
      </c>
      <c r="H455" s="1"/>
    </row>
    <row r="456" spans="1:8" s="36" customFormat="1" ht="30" hidden="1" customHeight="1" x14ac:dyDescent="0.2">
      <c r="A456" s="30"/>
      <c r="B456" s="21" t="s">
        <v>494</v>
      </c>
      <c r="C456" s="17" t="s">
        <v>54</v>
      </c>
      <c r="D456" s="18" t="s">
        <v>10</v>
      </c>
      <c r="E456" s="18" t="s">
        <v>8</v>
      </c>
      <c r="F456" s="18" t="s">
        <v>495</v>
      </c>
      <c r="G456" s="18"/>
      <c r="H456" s="1">
        <f>H457</f>
        <v>0</v>
      </c>
    </row>
    <row r="457" spans="1:8" s="36" customFormat="1" ht="30" hidden="1" customHeight="1" x14ac:dyDescent="0.2">
      <c r="A457" s="30"/>
      <c r="B457" s="21" t="s">
        <v>64</v>
      </c>
      <c r="C457" s="17" t="s">
        <v>54</v>
      </c>
      <c r="D457" s="18" t="s">
        <v>10</v>
      </c>
      <c r="E457" s="18" t="s">
        <v>8</v>
      </c>
      <c r="F457" s="18" t="s">
        <v>495</v>
      </c>
      <c r="G457" s="18" t="s">
        <v>38</v>
      </c>
      <c r="H457" s="1"/>
    </row>
    <row r="458" spans="1:8" s="36" customFormat="1" ht="30" hidden="1" customHeight="1" x14ac:dyDescent="0.2">
      <c r="A458" s="30"/>
      <c r="B458" s="21" t="s">
        <v>497</v>
      </c>
      <c r="C458" s="17" t="s">
        <v>54</v>
      </c>
      <c r="D458" s="18" t="s">
        <v>10</v>
      </c>
      <c r="E458" s="18" t="s">
        <v>8</v>
      </c>
      <c r="F458" s="18" t="s">
        <v>496</v>
      </c>
      <c r="G458" s="18"/>
      <c r="H458" s="1">
        <f>H459</f>
        <v>0</v>
      </c>
    </row>
    <row r="459" spans="1:8" s="36" customFormat="1" ht="30" hidden="1" customHeight="1" x14ac:dyDescent="0.2">
      <c r="A459" s="30"/>
      <c r="B459" s="21" t="s">
        <v>64</v>
      </c>
      <c r="C459" s="17" t="s">
        <v>54</v>
      </c>
      <c r="D459" s="18" t="s">
        <v>10</v>
      </c>
      <c r="E459" s="18" t="s">
        <v>8</v>
      </c>
      <c r="F459" s="18" t="s">
        <v>496</v>
      </c>
      <c r="G459" s="18" t="s">
        <v>38</v>
      </c>
      <c r="H459" s="1"/>
    </row>
    <row r="460" spans="1:8" s="36" customFormat="1" ht="30" hidden="1" customHeight="1" x14ac:dyDescent="0.2">
      <c r="A460" s="30"/>
      <c r="B460" s="21" t="s">
        <v>345</v>
      </c>
      <c r="C460" s="17" t="s">
        <v>54</v>
      </c>
      <c r="D460" s="18" t="s">
        <v>10</v>
      </c>
      <c r="E460" s="18" t="s">
        <v>8</v>
      </c>
      <c r="F460" s="18" t="s">
        <v>344</v>
      </c>
      <c r="G460" s="18"/>
      <c r="H460" s="1">
        <f>H461+H463</f>
        <v>0</v>
      </c>
    </row>
    <row r="461" spans="1:8" s="36" customFormat="1" ht="30" hidden="1" customHeight="1" x14ac:dyDescent="0.2">
      <c r="A461" s="30"/>
      <c r="B461" s="21" t="s">
        <v>481</v>
      </c>
      <c r="C461" s="17" t="s">
        <v>54</v>
      </c>
      <c r="D461" s="18" t="s">
        <v>10</v>
      </c>
      <c r="E461" s="18" t="s">
        <v>8</v>
      </c>
      <c r="F461" s="18" t="s">
        <v>379</v>
      </c>
      <c r="G461" s="18"/>
      <c r="H461" s="1">
        <f>H462</f>
        <v>0</v>
      </c>
    </row>
    <row r="462" spans="1:8" s="36" customFormat="1" ht="30" hidden="1" customHeight="1" x14ac:dyDescent="0.2">
      <c r="A462" s="30"/>
      <c r="B462" s="21" t="s">
        <v>244</v>
      </c>
      <c r="C462" s="17" t="s">
        <v>54</v>
      </c>
      <c r="D462" s="18" t="s">
        <v>10</v>
      </c>
      <c r="E462" s="18" t="s">
        <v>8</v>
      </c>
      <c r="F462" s="18" t="s">
        <v>379</v>
      </c>
      <c r="G462" s="18" t="s">
        <v>73</v>
      </c>
      <c r="H462" s="1"/>
    </row>
    <row r="463" spans="1:8" s="36" customFormat="1" ht="30" hidden="1" customHeight="1" x14ac:dyDescent="0.2">
      <c r="A463" s="30"/>
      <c r="B463" s="21" t="s">
        <v>466</v>
      </c>
      <c r="C463" s="17" t="s">
        <v>54</v>
      </c>
      <c r="D463" s="18" t="s">
        <v>10</v>
      </c>
      <c r="E463" s="18" t="s">
        <v>8</v>
      </c>
      <c r="F463" s="18" t="s">
        <v>467</v>
      </c>
      <c r="G463" s="18"/>
      <c r="H463" s="1">
        <f>H464</f>
        <v>0</v>
      </c>
    </row>
    <row r="464" spans="1:8" s="36" customFormat="1" ht="30" hidden="1" customHeight="1" x14ac:dyDescent="0.2">
      <c r="A464" s="30"/>
      <c r="B464" s="21" t="s">
        <v>244</v>
      </c>
      <c r="C464" s="17" t="s">
        <v>54</v>
      </c>
      <c r="D464" s="18" t="s">
        <v>10</v>
      </c>
      <c r="E464" s="18" t="s">
        <v>8</v>
      </c>
      <c r="F464" s="18" t="s">
        <v>467</v>
      </c>
      <c r="G464" s="18" t="s">
        <v>73</v>
      </c>
      <c r="H464" s="1"/>
    </row>
    <row r="465" spans="1:8" s="36" customFormat="1" ht="30" hidden="1" customHeight="1" x14ac:dyDescent="0.2">
      <c r="A465" s="30"/>
      <c r="B465" s="63"/>
      <c r="F465" s="18"/>
      <c r="G465" s="18"/>
      <c r="H465" s="1"/>
    </row>
    <row r="466" spans="1:8" s="36" customFormat="1" ht="30" hidden="1" customHeight="1" x14ac:dyDescent="0.2">
      <c r="A466" s="30"/>
      <c r="B466" s="63"/>
      <c r="F466" s="18"/>
      <c r="G466" s="18"/>
      <c r="H466" s="1"/>
    </row>
    <row r="467" spans="1:8" s="36" customFormat="1" ht="30" hidden="1" customHeight="1" x14ac:dyDescent="0.2">
      <c r="A467" s="30"/>
      <c r="B467" s="63"/>
      <c r="F467" s="18"/>
      <c r="G467" s="18"/>
      <c r="H467" s="1"/>
    </row>
    <row r="468" spans="1:8" s="36" customFormat="1" ht="30" hidden="1" customHeight="1" x14ac:dyDescent="0.2">
      <c r="A468" s="30"/>
      <c r="B468" s="63"/>
      <c r="F468" s="18"/>
      <c r="G468" s="18"/>
      <c r="H468" s="1"/>
    </row>
    <row r="469" spans="1:8" s="36" customFormat="1" ht="30" hidden="1" customHeight="1" x14ac:dyDescent="0.2">
      <c r="A469" s="30"/>
      <c r="B469" s="60" t="s">
        <v>565</v>
      </c>
      <c r="C469" s="19">
        <v>992</v>
      </c>
      <c r="D469" s="34" t="s">
        <v>10</v>
      </c>
      <c r="E469" s="35" t="s">
        <v>8</v>
      </c>
      <c r="F469" s="18" t="s">
        <v>495</v>
      </c>
      <c r="G469" s="18"/>
      <c r="H469" s="1">
        <f>H470</f>
        <v>0</v>
      </c>
    </row>
    <row r="470" spans="1:8" s="36" customFormat="1" ht="30" hidden="1" customHeight="1" x14ac:dyDescent="0.2">
      <c r="A470" s="30"/>
      <c r="B470" s="21" t="s">
        <v>64</v>
      </c>
      <c r="C470" s="19">
        <v>992</v>
      </c>
      <c r="D470" s="35" t="s">
        <v>10</v>
      </c>
      <c r="E470" s="35" t="s">
        <v>8</v>
      </c>
      <c r="F470" s="18" t="s">
        <v>495</v>
      </c>
      <c r="G470" s="18" t="s">
        <v>38</v>
      </c>
      <c r="H470" s="1">
        <v>0</v>
      </c>
    </row>
    <row r="471" spans="1:8" s="36" customFormat="1" ht="30" hidden="1" customHeight="1" x14ac:dyDescent="0.2">
      <c r="A471" s="30"/>
      <c r="B471" s="21" t="s">
        <v>726</v>
      </c>
      <c r="C471" s="19">
        <v>992</v>
      </c>
      <c r="D471" s="35" t="s">
        <v>10</v>
      </c>
      <c r="E471" s="35" t="s">
        <v>8</v>
      </c>
      <c r="F471" s="18" t="s">
        <v>727</v>
      </c>
      <c r="G471" s="18"/>
      <c r="H471" s="1">
        <f>H472</f>
        <v>0</v>
      </c>
    </row>
    <row r="472" spans="1:8" s="36" customFormat="1" ht="30" hidden="1" customHeight="1" x14ac:dyDescent="0.2">
      <c r="A472" s="30"/>
      <c r="B472" s="21" t="s">
        <v>64</v>
      </c>
      <c r="C472" s="19">
        <v>992</v>
      </c>
      <c r="D472" s="35" t="s">
        <v>10</v>
      </c>
      <c r="E472" s="35" t="s">
        <v>8</v>
      </c>
      <c r="F472" s="18" t="s">
        <v>727</v>
      </c>
      <c r="G472" s="18" t="s">
        <v>38</v>
      </c>
      <c r="H472" s="1">
        <v>0</v>
      </c>
    </row>
    <row r="473" spans="1:8" s="36" customFormat="1" ht="30" hidden="1" customHeight="1" x14ac:dyDescent="0.2">
      <c r="A473" s="30"/>
      <c r="B473" s="21" t="s">
        <v>665</v>
      </c>
      <c r="C473" s="19">
        <v>992</v>
      </c>
      <c r="D473" s="35" t="s">
        <v>10</v>
      </c>
      <c r="E473" s="35" t="s">
        <v>8</v>
      </c>
      <c r="F473" s="18" t="s">
        <v>664</v>
      </c>
      <c r="G473" s="18"/>
      <c r="H473" s="1">
        <f>H474</f>
        <v>0</v>
      </c>
    </row>
    <row r="474" spans="1:8" s="36" customFormat="1" ht="30" hidden="1" customHeight="1" x14ac:dyDescent="0.2">
      <c r="A474" s="30"/>
      <c r="B474" s="21" t="s">
        <v>244</v>
      </c>
      <c r="C474" s="19">
        <v>992</v>
      </c>
      <c r="D474" s="35" t="s">
        <v>10</v>
      </c>
      <c r="E474" s="35" t="s">
        <v>8</v>
      </c>
      <c r="F474" s="18" t="s">
        <v>664</v>
      </c>
      <c r="G474" s="18" t="s">
        <v>73</v>
      </c>
      <c r="H474" s="1">
        <v>0</v>
      </c>
    </row>
    <row r="475" spans="1:8" s="36" customFormat="1" ht="30" hidden="1" customHeight="1" x14ac:dyDescent="0.2">
      <c r="A475" s="30"/>
      <c r="B475" s="21" t="s">
        <v>674</v>
      </c>
      <c r="C475" s="19">
        <v>992</v>
      </c>
      <c r="D475" s="35" t="s">
        <v>10</v>
      </c>
      <c r="E475" s="35" t="s">
        <v>8</v>
      </c>
      <c r="F475" s="18" t="s">
        <v>666</v>
      </c>
      <c r="G475" s="18"/>
      <c r="H475" s="1">
        <f>H477+H476</f>
        <v>0</v>
      </c>
    </row>
    <row r="476" spans="1:8" s="36" customFormat="1" ht="30" hidden="1" customHeight="1" x14ac:dyDescent="0.2">
      <c r="A476" s="30"/>
      <c r="B476" s="21" t="s">
        <v>64</v>
      </c>
      <c r="C476" s="19">
        <v>992</v>
      </c>
      <c r="D476" s="35" t="s">
        <v>10</v>
      </c>
      <c r="E476" s="35" t="s">
        <v>8</v>
      </c>
      <c r="F476" s="18" t="s">
        <v>666</v>
      </c>
      <c r="G476" s="18" t="s">
        <v>38</v>
      </c>
      <c r="H476" s="1">
        <v>0</v>
      </c>
    </row>
    <row r="477" spans="1:8" s="36" customFormat="1" ht="30" hidden="1" customHeight="1" x14ac:dyDescent="0.2">
      <c r="A477" s="30"/>
      <c r="B477" s="21" t="s">
        <v>244</v>
      </c>
      <c r="C477" s="19">
        <v>992</v>
      </c>
      <c r="D477" s="35" t="s">
        <v>10</v>
      </c>
      <c r="E477" s="35" t="s">
        <v>8</v>
      </c>
      <c r="F477" s="18" t="s">
        <v>666</v>
      </c>
      <c r="G477" s="18" t="s">
        <v>73</v>
      </c>
      <c r="H477" s="1">
        <v>0</v>
      </c>
    </row>
    <row r="478" spans="1:8" s="36" customFormat="1" ht="30" hidden="1" customHeight="1" x14ac:dyDescent="0.2">
      <c r="A478" s="30"/>
      <c r="B478" s="21" t="s">
        <v>745</v>
      </c>
      <c r="C478" s="19">
        <v>992</v>
      </c>
      <c r="D478" s="35" t="s">
        <v>10</v>
      </c>
      <c r="E478" s="35" t="s">
        <v>8</v>
      </c>
      <c r="F478" s="18" t="s">
        <v>666</v>
      </c>
      <c r="G478" s="18"/>
      <c r="H478" s="1">
        <f>H479</f>
        <v>0</v>
      </c>
    </row>
    <row r="479" spans="1:8" s="36" customFormat="1" ht="30" hidden="1" customHeight="1" x14ac:dyDescent="0.2">
      <c r="A479" s="30"/>
      <c r="B479" s="21" t="s">
        <v>64</v>
      </c>
      <c r="C479" s="19">
        <v>992</v>
      </c>
      <c r="D479" s="35" t="s">
        <v>10</v>
      </c>
      <c r="E479" s="35" t="s">
        <v>8</v>
      </c>
      <c r="F479" s="18" t="s">
        <v>666</v>
      </c>
      <c r="G479" s="18" t="s">
        <v>38</v>
      </c>
      <c r="H479" s="1">
        <v>0</v>
      </c>
    </row>
    <row r="480" spans="1:8" s="36" customFormat="1" ht="30" customHeight="1" x14ac:dyDescent="0.2">
      <c r="A480" s="30"/>
      <c r="B480" s="21" t="s">
        <v>766</v>
      </c>
      <c r="C480" s="17" t="s">
        <v>54</v>
      </c>
      <c r="D480" s="18" t="s">
        <v>10</v>
      </c>
      <c r="E480" s="18" t="s">
        <v>8</v>
      </c>
      <c r="F480" s="18" t="s">
        <v>767</v>
      </c>
      <c r="G480" s="18"/>
      <c r="H480" s="1">
        <f>H481</f>
        <v>25.899999999998727</v>
      </c>
    </row>
    <row r="481" spans="1:8" s="36" customFormat="1" ht="30" customHeight="1" x14ac:dyDescent="0.2">
      <c r="A481" s="30"/>
      <c r="B481" s="21" t="s">
        <v>244</v>
      </c>
      <c r="C481" s="17" t="s">
        <v>54</v>
      </c>
      <c r="D481" s="18" t="s">
        <v>10</v>
      </c>
      <c r="E481" s="18" t="s">
        <v>8</v>
      </c>
      <c r="F481" s="18" t="s">
        <v>767</v>
      </c>
      <c r="G481" s="18" t="s">
        <v>73</v>
      </c>
      <c r="H481" s="1">
        <f>16155-1454.7-9450.2-5224.2</f>
        <v>25.899999999998727</v>
      </c>
    </row>
    <row r="482" spans="1:8" s="36" customFormat="1" ht="78" customHeight="1" x14ac:dyDescent="0.2">
      <c r="A482" s="30"/>
      <c r="B482" s="21" t="s">
        <v>837</v>
      </c>
      <c r="C482" s="17" t="s">
        <v>54</v>
      </c>
      <c r="D482" s="18" t="s">
        <v>10</v>
      </c>
      <c r="E482" s="18" t="s">
        <v>8</v>
      </c>
      <c r="F482" s="18" t="s">
        <v>838</v>
      </c>
      <c r="G482" s="18"/>
      <c r="H482" s="1">
        <f>H483</f>
        <v>7391.2000000000007</v>
      </c>
    </row>
    <row r="483" spans="1:8" s="36" customFormat="1" ht="30" customHeight="1" x14ac:dyDescent="0.2">
      <c r="A483" s="30"/>
      <c r="B483" s="21" t="s">
        <v>244</v>
      </c>
      <c r="C483" s="17" t="s">
        <v>54</v>
      </c>
      <c r="D483" s="18" t="s">
        <v>10</v>
      </c>
      <c r="E483" s="18" t="s">
        <v>8</v>
      </c>
      <c r="F483" s="18" t="s">
        <v>838</v>
      </c>
      <c r="G483" s="18" t="s">
        <v>73</v>
      </c>
      <c r="H483" s="1">
        <f>9740.1-106.8-2242.1</f>
        <v>7391.2000000000007</v>
      </c>
    </row>
    <row r="484" spans="1:8" s="36" customFormat="1" ht="45" customHeight="1" x14ac:dyDescent="0.2">
      <c r="A484" s="30"/>
      <c r="B484" s="21" t="s">
        <v>795</v>
      </c>
      <c r="C484" s="17" t="s">
        <v>54</v>
      </c>
      <c r="D484" s="18" t="s">
        <v>10</v>
      </c>
      <c r="E484" s="18" t="s">
        <v>8</v>
      </c>
      <c r="F484" s="18" t="s">
        <v>794</v>
      </c>
      <c r="G484" s="18"/>
      <c r="H484" s="1">
        <f>H485</f>
        <v>98684.3</v>
      </c>
    </row>
    <row r="485" spans="1:8" s="36" customFormat="1" ht="65.099999999999994" customHeight="1" x14ac:dyDescent="0.2">
      <c r="A485" s="30"/>
      <c r="B485" s="21" t="s">
        <v>796</v>
      </c>
      <c r="C485" s="17" t="s">
        <v>54</v>
      </c>
      <c r="D485" s="18" t="s">
        <v>10</v>
      </c>
      <c r="E485" s="18" t="s">
        <v>8</v>
      </c>
      <c r="F485" s="18" t="s">
        <v>797</v>
      </c>
      <c r="G485" s="18"/>
      <c r="H485" s="1">
        <f>H486</f>
        <v>98684.3</v>
      </c>
    </row>
    <row r="486" spans="1:8" s="36" customFormat="1" ht="30" customHeight="1" x14ac:dyDescent="0.2">
      <c r="A486" s="30"/>
      <c r="B486" s="21" t="s">
        <v>244</v>
      </c>
      <c r="C486" s="17" t="s">
        <v>54</v>
      </c>
      <c r="D486" s="18" t="s">
        <v>10</v>
      </c>
      <c r="E486" s="18" t="s">
        <v>8</v>
      </c>
      <c r="F486" s="18" t="s">
        <v>797</v>
      </c>
      <c r="G486" s="18" t="s">
        <v>73</v>
      </c>
      <c r="H486" s="1">
        <f>105001.8-6317.5</f>
        <v>98684.3</v>
      </c>
    </row>
    <row r="487" spans="1:8" s="36" customFormat="1" ht="45" customHeight="1" x14ac:dyDescent="0.2">
      <c r="A487" s="30"/>
      <c r="B487" s="21" t="s">
        <v>248</v>
      </c>
      <c r="C487" s="17" t="s">
        <v>54</v>
      </c>
      <c r="D487" s="18" t="s">
        <v>10</v>
      </c>
      <c r="E487" s="18" t="s">
        <v>8</v>
      </c>
      <c r="F487" s="18" t="s">
        <v>99</v>
      </c>
      <c r="G487" s="18"/>
      <c r="H487" s="1">
        <f>H488</f>
        <v>3999.5</v>
      </c>
    </row>
    <row r="488" spans="1:8" s="36" customFormat="1" ht="45" customHeight="1" x14ac:dyDescent="0.2">
      <c r="A488" s="30"/>
      <c r="B488" s="21" t="s">
        <v>249</v>
      </c>
      <c r="C488" s="17" t="s">
        <v>54</v>
      </c>
      <c r="D488" s="18" t="s">
        <v>10</v>
      </c>
      <c r="E488" s="18" t="s">
        <v>8</v>
      </c>
      <c r="F488" s="18" t="s">
        <v>250</v>
      </c>
      <c r="G488" s="18"/>
      <c r="H488" s="1">
        <f>H489+H505</f>
        <v>3999.5</v>
      </c>
    </row>
    <row r="489" spans="1:8" s="36" customFormat="1" ht="24.75" hidden="1" customHeight="1" x14ac:dyDescent="0.2">
      <c r="A489" s="30"/>
      <c r="B489" s="21" t="s">
        <v>514</v>
      </c>
      <c r="C489" s="17" t="s">
        <v>54</v>
      </c>
      <c r="D489" s="18" t="s">
        <v>10</v>
      </c>
      <c r="E489" s="18" t="s">
        <v>8</v>
      </c>
      <c r="F489" s="18" t="s">
        <v>251</v>
      </c>
      <c r="G489" s="18"/>
      <c r="H489" s="1">
        <f>H490+H499+H503+H497</f>
        <v>0</v>
      </c>
    </row>
    <row r="490" spans="1:8" s="36" customFormat="1" ht="26.25" hidden="1" customHeight="1" x14ac:dyDescent="0.2">
      <c r="A490" s="30"/>
      <c r="B490" s="21" t="s">
        <v>515</v>
      </c>
      <c r="C490" s="17" t="s">
        <v>54</v>
      </c>
      <c r="D490" s="18" t="s">
        <v>10</v>
      </c>
      <c r="E490" s="18" t="s">
        <v>8</v>
      </c>
      <c r="F490" s="18" t="s">
        <v>516</v>
      </c>
      <c r="G490" s="18"/>
      <c r="H490" s="1">
        <f>H491+H492</f>
        <v>0</v>
      </c>
    </row>
    <row r="491" spans="1:8" s="36" customFormat="1" ht="59.25" hidden="1" customHeight="1" x14ac:dyDescent="0.2">
      <c r="A491" s="30"/>
      <c r="B491" s="21" t="s">
        <v>64</v>
      </c>
      <c r="C491" s="17" t="s">
        <v>54</v>
      </c>
      <c r="D491" s="18" t="s">
        <v>10</v>
      </c>
      <c r="E491" s="18" t="s">
        <v>8</v>
      </c>
      <c r="F491" s="18" t="s">
        <v>380</v>
      </c>
      <c r="G491" s="18" t="s">
        <v>38</v>
      </c>
      <c r="H491" s="1"/>
    </row>
    <row r="492" spans="1:8" s="36" customFormat="1" ht="20.25" hidden="1" customHeight="1" x14ac:dyDescent="0.2">
      <c r="A492" s="30"/>
      <c r="B492" s="21" t="s">
        <v>244</v>
      </c>
      <c r="C492" s="17" t="s">
        <v>54</v>
      </c>
      <c r="D492" s="18" t="s">
        <v>10</v>
      </c>
      <c r="E492" s="18" t="s">
        <v>8</v>
      </c>
      <c r="F492" s="18" t="s">
        <v>516</v>
      </c>
      <c r="G492" s="18" t="s">
        <v>73</v>
      </c>
      <c r="H492" s="1">
        <v>0</v>
      </c>
    </row>
    <row r="493" spans="1:8" s="36" customFormat="1" ht="59.25" hidden="1" customHeight="1" x14ac:dyDescent="0.2">
      <c r="A493" s="30"/>
      <c r="B493" s="21" t="s">
        <v>346</v>
      </c>
      <c r="C493" s="17" t="s">
        <v>54</v>
      </c>
      <c r="D493" s="18" t="s">
        <v>10</v>
      </c>
      <c r="E493" s="18" t="s">
        <v>8</v>
      </c>
      <c r="F493" s="18" t="s">
        <v>347</v>
      </c>
      <c r="G493" s="18"/>
      <c r="H493" s="1">
        <f>H494</f>
        <v>0</v>
      </c>
    </row>
    <row r="494" spans="1:8" s="36" customFormat="1" ht="57.75" hidden="1" customHeight="1" x14ac:dyDescent="0.2">
      <c r="A494" s="30"/>
      <c r="B494" s="21" t="s">
        <v>64</v>
      </c>
      <c r="C494" s="17" t="s">
        <v>54</v>
      </c>
      <c r="D494" s="18" t="s">
        <v>10</v>
      </c>
      <c r="E494" s="18" t="s">
        <v>8</v>
      </c>
      <c r="F494" s="18" t="s">
        <v>347</v>
      </c>
      <c r="G494" s="18" t="s">
        <v>38</v>
      </c>
      <c r="H494" s="1"/>
    </row>
    <row r="495" spans="1:8" s="36" customFormat="1" ht="59.25" hidden="1" customHeight="1" x14ac:dyDescent="0.2">
      <c r="A495" s="30"/>
      <c r="B495" s="21" t="s">
        <v>708</v>
      </c>
      <c r="C495" s="17" t="s">
        <v>54</v>
      </c>
      <c r="D495" s="18" t="s">
        <v>10</v>
      </c>
      <c r="E495" s="18" t="s">
        <v>8</v>
      </c>
      <c r="F495" s="18" t="s">
        <v>709</v>
      </c>
      <c r="G495" s="18"/>
      <c r="H495" s="1">
        <f>H496</f>
        <v>0</v>
      </c>
    </row>
    <row r="496" spans="1:8" s="36" customFormat="1" ht="30" hidden="1" customHeight="1" x14ac:dyDescent="0.2">
      <c r="A496" s="30"/>
      <c r="B496" s="21" t="s">
        <v>244</v>
      </c>
      <c r="C496" s="17" t="s">
        <v>54</v>
      </c>
      <c r="D496" s="18" t="s">
        <v>10</v>
      </c>
      <c r="E496" s="18" t="s">
        <v>8</v>
      </c>
      <c r="F496" s="18" t="s">
        <v>709</v>
      </c>
      <c r="G496" s="18" t="s">
        <v>73</v>
      </c>
      <c r="H496" s="1">
        <v>0</v>
      </c>
    </row>
    <row r="497" spans="1:8" s="36" customFormat="1" ht="70.5" hidden="1" customHeight="1" x14ac:dyDescent="0.2">
      <c r="A497" s="30"/>
      <c r="B497" s="21" t="s">
        <v>744</v>
      </c>
      <c r="C497" s="17" t="s">
        <v>54</v>
      </c>
      <c r="D497" s="18" t="s">
        <v>10</v>
      </c>
      <c r="E497" s="18" t="s">
        <v>8</v>
      </c>
      <c r="F497" s="18" t="s">
        <v>709</v>
      </c>
      <c r="G497" s="18"/>
      <c r="H497" s="1">
        <f>H498</f>
        <v>0</v>
      </c>
    </row>
    <row r="498" spans="1:8" s="36" customFormat="1" ht="30" hidden="1" customHeight="1" x14ac:dyDescent="0.2">
      <c r="A498" s="30"/>
      <c r="B498" s="21" t="s">
        <v>244</v>
      </c>
      <c r="C498" s="17" t="s">
        <v>54</v>
      </c>
      <c r="D498" s="18" t="s">
        <v>10</v>
      </c>
      <c r="E498" s="18" t="s">
        <v>8</v>
      </c>
      <c r="F498" s="18" t="s">
        <v>709</v>
      </c>
      <c r="G498" s="18" t="s">
        <v>73</v>
      </c>
      <c r="H498" s="1">
        <v>0</v>
      </c>
    </row>
    <row r="499" spans="1:8" s="36" customFormat="1" ht="24" hidden="1" customHeight="1" x14ac:dyDescent="0.2">
      <c r="A499" s="30"/>
      <c r="B499" s="21" t="s">
        <v>566</v>
      </c>
      <c r="C499" s="17" t="s">
        <v>54</v>
      </c>
      <c r="D499" s="18" t="s">
        <v>10</v>
      </c>
      <c r="E499" s="18" t="s">
        <v>8</v>
      </c>
      <c r="F499" s="18" t="s">
        <v>567</v>
      </c>
      <c r="G499" s="18"/>
      <c r="H499" s="1">
        <f>H500</f>
        <v>0</v>
      </c>
    </row>
    <row r="500" spans="1:8" s="36" customFormat="1" ht="40.5" hidden="1" customHeight="1" x14ac:dyDescent="0.2">
      <c r="A500" s="30"/>
      <c r="B500" s="21" t="s">
        <v>64</v>
      </c>
      <c r="C500" s="17" t="s">
        <v>54</v>
      </c>
      <c r="D500" s="18" t="s">
        <v>10</v>
      </c>
      <c r="E500" s="18" t="s">
        <v>8</v>
      </c>
      <c r="F500" s="18" t="s">
        <v>567</v>
      </c>
      <c r="G500" s="18" t="s">
        <v>38</v>
      </c>
      <c r="H500" s="1">
        <v>0</v>
      </c>
    </row>
    <row r="501" spans="1:8" s="36" customFormat="1" ht="41.25" hidden="1" customHeight="1" x14ac:dyDescent="0.2">
      <c r="A501" s="30"/>
      <c r="B501" s="21" t="s">
        <v>723</v>
      </c>
      <c r="C501" s="17" t="s">
        <v>54</v>
      </c>
      <c r="D501" s="18" t="s">
        <v>10</v>
      </c>
      <c r="E501" s="18" t="s">
        <v>8</v>
      </c>
      <c r="F501" s="18" t="s">
        <v>724</v>
      </c>
      <c r="G501" s="18"/>
      <c r="H501" s="1">
        <f>H502</f>
        <v>0</v>
      </c>
    </row>
    <row r="502" spans="1:8" s="36" customFormat="1" ht="41.25" hidden="1" customHeight="1" x14ac:dyDescent="0.2">
      <c r="A502" s="30"/>
      <c r="B502" s="21" t="s">
        <v>64</v>
      </c>
      <c r="C502" s="17" t="s">
        <v>54</v>
      </c>
      <c r="D502" s="18" t="s">
        <v>10</v>
      </c>
      <c r="E502" s="18" t="s">
        <v>8</v>
      </c>
      <c r="F502" s="18" t="s">
        <v>724</v>
      </c>
      <c r="G502" s="18" t="s">
        <v>38</v>
      </c>
      <c r="H502" s="1">
        <v>0</v>
      </c>
    </row>
    <row r="503" spans="1:8" s="36" customFormat="1" ht="24" hidden="1" customHeight="1" x14ac:dyDescent="0.2">
      <c r="A503" s="30"/>
      <c r="B503" s="21" t="s">
        <v>737</v>
      </c>
      <c r="C503" s="17" t="s">
        <v>54</v>
      </c>
      <c r="D503" s="18" t="s">
        <v>10</v>
      </c>
      <c r="E503" s="18" t="s">
        <v>8</v>
      </c>
      <c r="F503" s="18" t="s">
        <v>738</v>
      </c>
      <c r="G503" s="18"/>
      <c r="H503" s="1">
        <f>H504</f>
        <v>0</v>
      </c>
    </row>
    <row r="504" spans="1:8" s="36" customFormat="1" ht="41.25" hidden="1" customHeight="1" x14ac:dyDescent="0.2">
      <c r="A504" s="30"/>
      <c r="B504" s="21" t="s">
        <v>64</v>
      </c>
      <c r="C504" s="17" t="s">
        <v>54</v>
      </c>
      <c r="D504" s="18" t="s">
        <v>10</v>
      </c>
      <c r="E504" s="18" t="s">
        <v>8</v>
      </c>
      <c r="F504" s="18" t="s">
        <v>738</v>
      </c>
      <c r="G504" s="18" t="s">
        <v>38</v>
      </c>
      <c r="H504" s="1">
        <v>0</v>
      </c>
    </row>
    <row r="505" spans="1:8" s="36" customFormat="1" ht="30" customHeight="1" x14ac:dyDescent="0.2">
      <c r="A505" s="30"/>
      <c r="B505" s="21" t="s">
        <v>636</v>
      </c>
      <c r="C505" s="17" t="s">
        <v>54</v>
      </c>
      <c r="D505" s="18" t="s">
        <v>10</v>
      </c>
      <c r="E505" s="18" t="s">
        <v>8</v>
      </c>
      <c r="F505" s="18" t="s">
        <v>634</v>
      </c>
      <c r="G505" s="18"/>
      <c r="H505" s="1">
        <f>H506</f>
        <v>3999.5</v>
      </c>
    </row>
    <row r="506" spans="1:8" s="36" customFormat="1" ht="65.099999999999994" customHeight="1" x14ac:dyDescent="0.2">
      <c r="A506" s="30"/>
      <c r="B506" s="21" t="s">
        <v>637</v>
      </c>
      <c r="C506" s="17" t="s">
        <v>54</v>
      </c>
      <c r="D506" s="18" t="s">
        <v>10</v>
      </c>
      <c r="E506" s="18" t="s">
        <v>8</v>
      </c>
      <c r="F506" s="18" t="s">
        <v>635</v>
      </c>
      <c r="G506" s="18"/>
      <c r="H506" s="1">
        <f>H507</f>
        <v>3999.5</v>
      </c>
    </row>
    <row r="507" spans="1:8" s="36" customFormat="1" ht="45" customHeight="1" x14ac:dyDescent="0.2">
      <c r="A507" s="30"/>
      <c r="B507" s="21" t="s">
        <v>64</v>
      </c>
      <c r="C507" s="17" t="s">
        <v>54</v>
      </c>
      <c r="D507" s="18" t="s">
        <v>10</v>
      </c>
      <c r="E507" s="18" t="s">
        <v>8</v>
      </c>
      <c r="F507" s="18" t="s">
        <v>635</v>
      </c>
      <c r="G507" s="18" t="s">
        <v>38</v>
      </c>
      <c r="H507" s="1">
        <v>3999.5</v>
      </c>
    </row>
    <row r="508" spans="1:8" s="36" customFormat="1" ht="45" hidden="1" customHeight="1" x14ac:dyDescent="0.2">
      <c r="A508" s="30"/>
      <c r="B508" s="21" t="s">
        <v>189</v>
      </c>
      <c r="C508" s="17" t="s">
        <v>54</v>
      </c>
      <c r="D508" s="18" t="s">
        <v>10</v>
      </c>
      <c r="E508" s="18" t="s">
        <v>8</v>
      </c>
      <c r="F508" s="18" t="s">
        <v>191</v>
      </c>
      <c r="G508" s="18"/>
      <c r="H508" s="1">
        <f>H509</f>
        <v>0</v>
      </c>
    </row>
    <row r="509" spans="1:8" s="36" customFormat="1" ht="45" hidden="1" customHeight="1" x14ac:dyDescent="0.2">
      <c r="A509" s="30"/>
      <c r="B509" s="21" t="s">
        <v>190</v>
      </c>
      <c r="C509" s="17" t="s">
        <v>54</v>
      </c>
      <c r="D509" s="18" t="s">
        <v>10</v>
      </c>
      <c r="E509" s="18" t="s">
        <v>8</v>
      </c>
      <c r="F509" s="18" t="s">
        <v>192</v>
      </c>
      <c r="G509" s="18"/>
      <c r="H509" s="1">
        <f>H510+H515</f>
        <v>0</v>
      </c>
    </row>
    <row r="510" spans="1:8" s="36" customFormat="1" ht="30.75" hidden="1" customHeight="1" x14ac:dyDescent="0.2">
      <c r="A510" s="30"/>
      <c r="B510" s="53" t="s">
        <v>332</v>
      </c>
      <c r="C510" s="17" t="s">
        <v>54</v>
      </c>
      <c r="D510" s="18" t="s">
        <v>10</v>
      </c>
      <c r="E510" s="18" t="s">
        <v>8</v>
      </c>
      <c r="F510" s="18" t="s">
        <v>193</v>
      </c>
      <c r="G510" s="18"/>
      <c r="H510" s="1">
        <f>H511+H513</f>
        <v>0</v>
      </c>
    </row>
    <row r="511" spans="1:8" s="36" customFormat="1" ht="80.25" hidden="1" customHeight="1" x14ac:dyDescent="0.2">
      <c r="A511" s="30"/>
      <c r="B511" s="53" t="s">
        <v>545</v>
      </c>
      <c r="C511" s="17" t="s">
        <v>54</v>
      </c>
      <c r="D511" s="18" t="s">
        <v>10</v>
      </c>
      <c r="E511" s="18" t="s">
        <v>8</v>
      </c>
      <c r="F511" s="18" t="s">
        <v>517</v>
      </c>
      <c r="G511" s="18"/>
      <c r="H511" s="1">
        <f>H512</f>
        <v>0</v>
      </c>
    </row>
    <row r="512" spans="1:8" s="36" customFormat="1" ht="47.25" hidden="1" customHeight="1" x14ac:dyDescent="0.2">
      <c r="A512" s="30"/>
      <c r="B512" s="21" t="s">
        <v>244</v>
      </c>
      <c r="C512" s="17" t="s">
        <v>54</v>
      </c>
      <c r="D512" s="18" t="s">
        <v>10</v>
      </c>
      <c r="E512" s="18" t="s">
        <v>8</v>
      </c>
      <c r="F512" s="18" t="s">
        <v>517</v>
      </c>
      <c r="G512" s="18" t="s">
        <v>73</v>
      </c>
      <c r="H512" s="1">
        <v>0</v>
      </c>
    </row>
    <row r="513" spans="1:8" s="36" customFormat="1" ht="37.5" hidden="1" customHeight="1" x14ac:dyDescent="0.2">
      <c r="A513" s="30"/>
      <c r="B513" s="53" t="s">
        <v>356</v>
      </c>
      <c r="C513" s="17" t="s">
        <v>54</v>
      </c>
      <c r="D513" s="18" t="s">
        <v>10</v>
      </c>
      <c r="E513" s="18" t="s">
        <v>8</v>
      </c>
      <c r="F513" s="18" t="s">
        <v>357</v>
      </c>
      <c r="G513" s="18"/>
      <c r="H513" s="1">
        <f>H514</f>
        <v>0</v>
      </c>
    </row>
    <row r="514" spans="1:8" s="36" customFormat="1" ht="37.5" hidden="1" x14ac:dyDescent="0.2">
      <c r="A514" s="30"/>
      <c r="B514" s="21" t="s">
        <v>64</v>
      </c>
      <c r="C514" s="17" t="s">
        <v>54</v>
      </c>
      <c r="D514" s="18" t="s">
        <v>10</v>
      </c>
      <c r="E514" s="18" t="s">
        <v>8</v>
      </c>
      <c r="F514" s="18" t="s">
        <v>357</v>
      </c>
      <c r="G514" s="18" t="s">
        <v>38</v>
      </c>
      <c r="H514" s="1">
        <v>0</v>
      </c>
    </row>
    <row r="515" spans="1:8" s="36" customFormat="1" ht="45" hidden="1" customHeight="1" x14ac:dyDescent="0.2">
      <c r="A515" s="30"/>
      <c r="B515" s="21" t="s">
        <v>756</v>
      </c>
      <c r="C515" s="17" t="s">
        <v>54</v>
      </c>
      <c r="D515" s="18" t="s">
        <v>10</v>
      </c>
      <c r="E515" s="18" t="s">
        <v>8</v>
      </c>
      <c r="F515" s="18" t="s">
        <v>757</v>
      </c>
      <c r="G515" s="18"/>
      <c r="H515" s="39">
        <f>H516</f>
        <v>0</v>
      </c>
    </row>
    <row r="516" spans="1:8" s="36" customFormat="1" ht="30" hidden="1" customHeight="1" x14ac:dyDescent="0.2">
      <c r="A516" s="30"/>
      <c r="B516" s="21" t="s">
        <v>758</v>
      </c>
      <c r="C516" s="17" t="s">
        <v>54</v>
      </c>
      <c r="D516" s="18" t="s">
        <v>10</v>
      </c>
      <c r="E516" s="18" t="s">
        <v>8</v>
      </c>
      <c r="F516" s="18" t="s">
        <v>759</v>
      </c>
      <c r="G516" s="18"/>
      <c r="H516" s="39">
        <f>H517</f>
        <v>0</v>
      </c>
    </row>
    <row r="517" spans="1:8" s="36" customFormat="1" ht="30" hidden="1" customHeight="1" x14ac:dyDescent="0.2">
      <c r="A517" s="30"/>
      <c r="B517" s="21" t="s">
        <v>244</v>
      </c>
      <c r="C517" s="17" t="s">
        <v>54</v>
      </c>
      <c r="D517" s="18" t="s">
        <v>10</v>
      </c>
      <c r="E517" s="18" t="s">
        <v>8</v>
      </c>
      <c r="F517" s="18" t="s">
        <v>759</v>
      </c>
      <c r="G517" s="18" t="s">
        <v>73</v>
      </c>
      <c r="H517" s="39">
        <f>2310.4-1187-1123.4</f>
        <v>0</v>
      </c>
    </row>
    <row r="518" spans="1:8" s="36" customFormat="1" ht="28.5" hidden="1" customHeight="1" x14ac:dyDescent="0.2">
      <c r="A518" s="30"/>
      <c r="B518" s="22" t="s">
        <v>600</v>
      </c>
      <c r="C518" s="17" t="s">
        <v>54</v>
      </c>
      <c r="D518" s="18" t="s">
        <v>10</v>
      </c>
      <c r="E518" s="18" t="s">
        <v>8</v>
      </c>
      <c r="F518" s="18" t="s">
        <v>252</v>
      </c>
      <c r="G518" s="18"/>
      <c r="H518" s="1">
        <f>H519</f>
        <v>0</v>
      </c>
    </row>
    <row r="519" spans="1:8" s="36" customFormat="1" ht="30" hidden="1" customHeight="1" x14ac:dyDescent="0.2">
      <c r="A519" s="30"/>
      <c r="B519" s="22" t="s">
        <v>238</v>
      </c>
      <c r="C519" s="17" t="s">
        <v>54</v>
      </c>
      <c r="D519" s="18" t="s">
        <v>10</v>
      </c>
      <c r="E519" s="18" t="s">
        <v>8</v>
      </c>
      <c r="F519" s="18" t="s">
        <v>253</v>
      </c>
      <c r="G519" s="18"/>
      <c r="H519" s="1">
        <f>H520</f>
        <v>0</v>
      </c>
    </row>
    <row r="520" spans="1:8" s="36" customFormat="1" ht="31.5" hidden="1" customHeight="1" x14ac:dyDescent="0.2">
      <c r="A520" s="30"/>
      <c r="B520" s="22" t="s">
        <v>358</v>
      </c>
      <c r="C520" s="17" t="s">
        <v>54</v>
      </c>
      <c r="D520" s="18" t="s">
        <v>10</v>
      </c>
      <c r="E520" s="18" t="s">
        <v>8</v>
      </c>
      <c r="F520" s="18" t="s">
        <v>360</v>
      </c>
      <c r="G520" s="18"/>
      <c r="H520" s="1">
        <f>H521</f>
        <v>0</v>
      </c>
    </row>
    <row r="521" spans="1:8" s="36" customFormat="1" ht="42.75" hidden="1" customHeight="1" x14ac:dyDescent="0.2">
      <c r="A521" s="30"/>
      <c r="B521" s="22" t="s">
        <v>359</v>
      </c>
      <c r="C521" s="17" t="s">
        <v>54</v>
      </c>
      <c r="D521" s="18" t="s">
        <v>10</v>
      </c>
      <c r="E521" s="18" t="s">
        <v>8</v>
      </c>
      <c r="F521" s="18" t="s">
        <v>361</v>
      </c>
      <c r="G521" s="18"/>
      <c r="H521" s="1">
        <f>H522</f>
        <v>0</v>
      </c>
    </row>
    <row r="522" spans="1:8" s="36" customFormat="1" ht="51" hidden="1" customHeight="1" x14ac:dyDescent="0.2">
      <c r="A522" s="30"/>
      <c r="B522" s="21" t="s">
        <v>64</v>
      </c>
      <c r="C522" s="17" t="s">
        <v>54</v>
      </c>
      <c r="D522" s="18" t="s">
        <v>10</v>
      </c>
      <c r="E522" s="18" t="s">
        <v>8</v>
      </c>
      <c r="F522" s="18" t="s">
        <v>361</v>
      </c>
      <c r="G522" s="18" t="s">
        <v>38</v>
      </c>
      <c r="H522" s="1"/>
    </row>
    <row r="523" spans="1:8" s="36" customFormat="1" ht="89.25" hidden="1" customHeight="1" x14ac:dyDescent="0.2">
      <c r="A523" s="30"/>
      <c r="B523" s="22" t="s">
        <v>312</v>
      </c>
      <c r="C523" s="17" t="s">
        <v>54</v>
      </c>
      <c r="D523" s="18" t="s">
        <v>10</v>
      </c>
      <c r="E523" s="18" t="s">
        <v>8</v>
      </c>
      <c r="F523" s="18" t="s">
        <v>286</v>
      </c>
      <c r="G523" s="18"/>
      <c r="H523" s="1">
        <f>H524</f>
        <v>0</v>
      </c>
    </row>
    <row r="524" spans="1:8" s="36" customFormat="1" ht="69" hidden="1" customHeight="1" x14ac:dyDescent="0.2">
      <c r="A524" s="30"/>
      <c r="B524" s="22" t="s">
        <v>376</v>
      </c>
      <c r="C524" s="17" t="s">
        <v>54</v>
      </c>
      <c r="D524" s="18" t="s">
        <v>10</v>
      </c>
      <c r="E524" s="18" t="s">
        <v>8</v>
      </c>
      <c r="F524" s="18" t="s">
        <v>287</v>
      </c>
      <c r="G524" s="18"/>
      <c r="H524" s="1">
        <f>H525</f>
        <v>0</v>
      </c>
    </row>
    <row r="525" spans="1:8" s="36" customFormat="1" ht="25.5" hidden="1" customHeight="1" x14ac:dyDescent="0.2">
      <c r="A525" s="30"/>
      <c r="B525" s="22" t="s">
        <v>518</v>
      </c>
      <c r="C525" s="17" t="s">
        <v>54</v>
      </c>
      <c r="D525" s="18" t="s">
        <v>10</v>
      </c>
      <c r="E525" s="18" t="s">
        <v>8</v>
      </c>
      <c r="F525" s="18" t="s">
        <v>519</v>
      </c>
      <c r="G525" s="18"/>
      <c r="H525" s="1">
        <f>H526</f>
        <v>0</v>
      </c>
    </row>
    <row r="526" spans="1:8" s="36" customFormat="1" ht="83.25" hidden="1" customHeight="1" x14ac:dyDescent="0.2">
      <c r="A526" s="30"/>
      <c r="B526" s="53" t="s">
        <v>554</v>
      </c>
      <c r="C526" s="17" t="s">
        <v>54</v>
      </c>
      <c r="D526" s="18" t="s">
        <v>10</v>
      </c>
      <c r="E526" s="18" t="s">
        <v>8</v>
      </c>
      <c r="F526" s="18" t="s">
        <v>520</v>
      </c>
      <c r="G526" s="18"/>
      <c r="H526" s="1">
        <f>H527</f>
        <v>0</v>
      </c>
    </row>
    <row r="527" spans="1:8" s="36" customFormat="1" ht="25.5" hidden="1" customHeight="1" x14ac:dyDescent="0.2">
      <c r="A527" s="66"/>
      <c r="B527" s="21" t="s">
        <v>244</v>
      </c>
      <c r="C527" s="17" t="s">
        <v>54</v>
      </c>
      <c r="D527" s="18" t="s">
        <v>10</v>
      </c>
      <c r="E527" s="18" t="s">
        <v>8</v>
      </c>
      <c r="F527" s="18" t="s">
        <v>520</v>
      </c>
      <c r="G527" s="18" t="s">
        <v>73</v>
      </c>
      <c r="H527" s="1"/>
    </row>
    <row r="528" spans="1:8" s="36" customFormat="1" ht="25.5" hidden="1" customHeight="1" x14ac:dyDescent="0.2">
      <c r="A528" s="66"/>
      <c r="B528" s="21"/>
      <c r="C528" s="17"/>
      <c r="D528" s="18"/>
      <c r="E528" s="18"/>
      <c r="F528" s="18"/>
      <c r="G528" s="18"/>
      <c r="H528" s="1"/>
    </row>
    <row r="529" spans="1:8" s="36" customFormat="1" ht="25.5" hidden="1" customHeight="1" x14ac:dyDescent="0.2">
      <c r="A529" s="66"/>
      <c r="B529" s="21"/>
      <c r="C529" s="17"/>
      <c r="D529" s="18"/>
      <c r="E529" s="18"/>
      <c r="F529" s="18"/>
      <c r="G529" s="18"/>
      <c r="H529" s="1"/>
    </row>
    <row r="530" spans="1:8" ht="59.25" hidden="1" customHeight="1" x14ac:dyDescent="0.2">
      <c r="B530" s="21" t="s">
        <v>395</v>
      </c>
      <c r="C530" s="17" t="s">
        <v>54</v>
      </c>
      <c r="D530" s="18" t="s">
        <v>10</v>
      </c>
      <c r="E530" s="18" t="s">
        <v>8</v>
      </c>
      <c r="F530" s="18" t="s">
        <v>384</v>
      </c>
      <c r="G530" s="18"/>
      <c r="H530" s="1">
        <f>H531</f>
        <v>0</v>
      </c>
    </row>
    <row r="531" spans="1:8" ht="59.25" hidden="1" customHeight="1" x14ac:dyDescent="0.2">
      <c r="B531" s="21" t="s">
        <v>396</v>
      </c>
      <c r="C531" s="17" t="s">
        <v>54</v>
      </c>
      <c r="D531" s="18" t="s">
        <v>10</v>
      </c>
      <c r="E531" s="18" t="s">
        <v>8</v>
      </c>
      <c r="F531" s="18" t="s">
        <v>385</v>
      </c>
      <c r="G531" s="18"/>
      <c r="H531" s="1">
        <f>H532+H534+H538+H536</f>
        <v>0</v>
      </c>
    </row>
    <row r="532" spans="1:8" ht="59.25" hidden="1" customHeight="1" x14ac:dyDescent="0.2">
      <c r="B532" s="21" t="s">
        <v>338</v>
      </c>
      <c r="C532" s="17" t="s">
        <v>54</v>
      </c>
      <c r="D532" s="18" t="s">
        <v>10</v>
      </c>
      <c r="E532" s="18" t="s">
        <v>8</v>
      </c>
      <c r="F532" s="18" t="s">
        <v>406</v>
      </c>
      <c r="G532" s="18"/>
      <c r="H532" s="23">
        <f>H533</f>
        <v>0</v>
      </c>
    </row>
    <row r="533" spans="1:8" ht="59.25" hidden="1" customHeight="1" x14ac:dyDescent="0.2">
      <c r="B533" s="21" t="s">
        <v>64</v>
      </c>
      <c r="C533" s="17" t="s">
        <v>54</v>
      </c>
      <c r="D533" s="18" t="s">
        <v>10</v>
      </c>
      <c r="E533" s="18" t="s">
        <v>8</v>
      </c>
      <c r="F533" s="18" t="s">
        <v>406</v>
      </c>
      <c r="G533" s="18" t="s">
        <v>38</v>
      </c>
      <c r="H533" s="1"/>
    </row>
    <row r="534" spans="1:8" ht="59.25" hidden="1" customHeight="1" x14ac:dyDescent="0.2">
      <c r="B534" s="21" t="s">
        <v>419</v>
      </c>
      <c r="C534" s="17" t="s">
        <v>54</v>
      </c>
      <c r="D534" s="18" t="s">
        <v>10</v>
      </c>
      <c r="E534" s="18" t="s">
        <v>8</v>
      </c>
      <c r="F534" s="18" t="s">
        <v>420</v>
      </c>
      <c r="G534" s="18"/>
      <c r="H534" s="23">
        <f>H535</f>
        <v>0</v>
      </c>
    </row>
    <row r="535" spans="1:8" ht="59.25" hidden="1" customHeight="1" x14ac:dyDescent="0.2">
      <c r="B535" s="21" t="s">
        <v>244</v>
      </c>
      <c r="C535" s="17" t="s">
        <v>54</v>
      </c>
      <c r="D535" s="18" t="s">
        <v>10</v>
      </c>
      <c r="E535" s="18" t="s">
        <v>8</v>
      </c>
      <c r="F535" s="18" t="s">
        <v>420</v>
      </c>
      <c r="G535" s="18" t="s">
        <v>73</v>
      </c>
      <c r="H535" s="1"/>
    </row>
    <row r="536" spans="1:8" ht="59.25" hidden="1" customHeight="1" x14ac:dyDescent="0.2">
      <c r="B536" s="21" t="s">
        <v>408</v>
      </c>
      <c r="C536" s="17" t="s">
        <v>54</v>
      </c>
      <c r="D536" s="18" t="s">
        <v>10</v>
      </c>
      <c r="E536" s="18" t="s">
        <v>8</v>
      </c>
      <c r="F536" s="18" t="s">
        <v>407</v>
      </c>
      <c r="G536" s="18"/>
      <c r="H536" s="23">
        <f>H537</f>
        <v>0</v>
      </c>
    </row>
    <row r="537" spans="1:8" ht="59.25" hidden="1" customHeight="1" x14ac:dyDescent="0.2">
      <c r="B537" s="21" t="s">
        <v>64</v>
      </c>
      <c r="C537" s="17" t="s">
        <v>54</v>
      </c>
      <c r="D537" s="18" t="s">
        <v>10</v>
      </c>
      <c r="E537" s="18" t="s">
        <v>8</v>
      </c>
      <c r="F537" s="18" t="s">
        <v>407</v>
      </c>
      <c r="G537" s="18" t="s">
        <v>38</v>
      </c>
      <c r="H537" s="1"/>
    </row>
    <row r="538" spans="1:8" ht="59.25" hidden="1" customHeight="1" x14ac:dyDescent="0.2">
      <c r="B538" s="21" t="s">
        <v>410</v>
      </c>
      <c r="C538" s="17" t="s">
        <v>54</v>
      </c>
      <c r="D538" s="18" t="s">
        <v>10</v>
      </c>
      <c r="E538" s="18" t="s">
        <v>8</v>
      </c>
      <c r="F538" s="18" t="s">
        <v>409</v>
      </c>
      <c r="G538" s="18"/>
      <c r="H538" s="23">
        <f>H539</f>
        <v>0</v>
      </c>
    </row>
    <row r="539" spans="1:8" ht="27" hidden="1" customHeight="1" x14ac:dyDescent="0.2">
      <c r="A539" s="30"/>
      <c r="B539" s="21" t="s">
        <v>388</v>
      </c>
      <c r="C539" s="17" t="s">
        <v>54</v>
      </c>
      <c r="D539" s="18" t="s">
        <v>10</v>
      </c>
      <c r="E539" s="18" t="s">
        <v>8</v>
      </c>
      <c r="F539" s="18" t="s">
        <v>390</v>
      </c>
      <c r="G539" s="18"/>
      <c r="H539" s="1">
        <f>H540</f>
        <v>0</v>
      </c>
    </row>
    <row r="540" spans="1:8" ht="25.5" hidden="1" customHeight="1" x14ac:dyDescent="0.2">
      <c r="A540" s="30"/>
      <c r="B540" s="38" t="s">
        <v>395</v>
      </c>
      <c r="C540" s="24" t="s">
        <v>54</v>
      </c>
      <c r="D540" s="25" t="s">
        <v>10</v>
      </c>
      <c r="E540" s="25" t="s">
        <v>8</v>
      </c>
      <c r="F540" s="25" t="s">
        <v>384</v>
      </c>
      <c r="G540" s="18"/>
      <c r="H540" s="1">
        <f>H541</f>
        <v>0</v>
      </c>
    </row>
    <row r="541" spans="1:8" ht="22.5" hidden="1" customHeight="1" x14ac:dyDescent="0.2">
      <c r="A541" s="30"/>
      <c r="B541" s="38" t="s">
        <v>396</v>
      </c>
      <c r="C541" s="24" t="s">
        <v>54</v>
      </c>
      <c r="D541" s="25" t="s">
        <v>10</v>
      </c>
      <c r="E541" s="25" t="s">
        <v>8</v>
      </c>
      <c r="F541" s="25" t="s">
        <v>385</v>
      </c>
      <c r="G541" s="18"/>
      <c r="H541" s="1">
        <f>H544+H548+H546+H542</f>
        <v>0</v>
      </c>
    </row>
    <row r="542" spans="1:8" ht="37.5" hidden="1" customHeight="1" x14ac:dyDescent="0.2">
      <c r="A542" s="30"/>
      <c r="B542" s="21" t="s">
        <v>338</v>
      </c>
      <c r="C542" s="17" t="s">
        <v>54</v>
      </c>
      <c r="D542" s="18" t="s">
        <v>10</v>
      </c>
      <c r="E542" s="18" t="s">
        <v>8</v>
      </c>
      <c r="F542" s="18" t="s">
        <v>577</v>
      </c>
      <c r="G542" s="18"/>
      <c r="H542" s="1">
        <f>H543</f>
        <v>0</v>
      </c>
    </row>
    <row r="543" spans="1:8" ht="40.5" hidden="1" customHeight="1" x14ac:dyDescent="0.2">
      <c r="A543" s="30"/>
      <c r="B543" s="21" t="s">
        <v>64</v>
      </c>
      <c r="C543" s="17" t="s">
        <v>54</v>
      </c>
      <c r="D543" s="18" t="s">
        <v>10</v>
      </c>
      <c r="E543" s="18" t="s">
        <v>8</v>
      </c>
      <c r="F543" s="18" t="s">
        <v>577</v>
      </c>
      <c r="G543" s="18" t="s">
        <v>38</v>
      </c>
      <c r="H543" s="1"/>
    </row>
    <row r="544" spans="1:8" ht="27" hidden="1" customHeight="1" x14ac:dyDescent="0.2">
      <c r="A544" s="30"/>
      <c r="B544" s="21" t="s">
        <v>565</v>
      </c>
      <c r="C544" s="17" t="s">
        <v>54</v>
      </c>
      <c r="D544" s="18" t="s">
        <v>10</v>
      </c>
      <c r="E544" s="18" t="s">
        <v>8</v>
      </c>
      <c r="F544" s="18" t="s">
        <v>573</v>
      </c>
      <c r="G544" s="18"/>
      <c r="H544" s="1">
        <f>H545</f>
        <v>0</v>
      </c>
    </row>
    <row r="545" spans="1:8" ht="43.5" hidden="1" customHeight="1" x14ac:dyDescent="0.2">
      <c r="A545" s="30"/>
      <c r="B545" s="21" t="s">
        <v>64</v>
      </c>
      <c r="C545" s="17" t="s">
        <v>54</v>
      </c>
      <c r="D545" s="18" t="s">
        <v>10</v>
      </c>
      <c r="E545" s="18" t="s">
        <v>8</v>
      </c>
      <c r="F545" s="18" t="s">
        <v>573</v>
      </c>
      <c r="G545" s="18" t="s">
        <v>38</v>
      </c>
      <c r="H545" s="1"/>
    </row>
    <row r="546" spans="1:8" ht="20.25" hidden="1" customHeight="1" x14ac:dyDescent="0.2">
      <c r="A546" s="30"/>
      <c r="B546" s="27" t="s">
        <v>575</v>
      </c>
      <c r="C546" s="17" t="s">
        <v>54</v>
      </c>
      <c r="D546" s="18" t="s">
        <v>10</v>
      </c>
      <c r="E546" s="18" t="s">
        <v>8</v>
      </c>
      <c r="F546" s="18" t="s">
        <v>576</v>
      </c>
      <c r="G546" s="18"/>
      <c r="H546" s="1">
        <f>H547</f>
        <v>0</v>
      </c>
    </row>
    <row r="547" spans="1:8" ht="27.75" hidden="1" customHeight="1" x14ac:dyDescent="0.2">
      <c r="A547" s="30"/>
      <c r="B547" s="21" t="s">
        <v>244</v>
      </c>
      <c r="C547" s="17" t="s">
        <v>54</v>
      </c>
      <c r="D547" s="18" t="s">
        <v>10</v>
      </c>
      <c r="E547" s="18" t="s">
        <v>8</v>
      </c>
      <c r="F547" s="18" t="s">
        <v>576</v>
      </c>
      <c r="G547" s="18" t="s">
        <v>73</v>
      </c>
      <c r="H547" s="1"/>
    </row>
    <row r="548" spans="1:8" ht="24.75" hidden="1" customHeight="1" x14ac:dyDescent="0.2">
      <c r="A548" s="30"/>
      <c r="B548" s="21" t="s">
        <v>481</v>
      </c>
      <c r="C548" s="17" t="s">
        <v>54</v>
      </c>
      <c r="D548" s="18" t="s">
        <v>10</v>
      </c>
      <c r="E548" s="18" t="s">
        <v>8</v>
      </c>
      <c r="F548" s="18" t="s">
        <v>574</v>
      </c>
      <c r="G548" s="18"/>
      <c r="H548" s="1">
        <f>H549</f>
        <v>0</v>
      </c>
    </row>
    <row r="549" spans="1:8" ht="23.25" hidden="1" customHeight="1" x14ac:dyDescent="0.2">
      <c r="A549" s="30"/>
      <c r="B549" s="21" t="s">
        <v>244</v>
      </c>
      <c r="C549" s="17" t="s">
        <v>54</v>
      </c>
      <c r="D549" s="18" t="s">
        <v>10</v>
      </c>
      <c r="E549" s="18" t="s">
        <v>8</v>
      </c>
      <c r="F549" s="18" t="s">
        <v>574</v>
      </c>
      <c r="G549" s="18" t="s">
        <v>73</v>
      </c>
      <c r="H549" s="1"/>
    </row>
    <row r="550" spans="1:8" ht="59.25" hidden="1" customHeight="1" x14ac:dyDescent="0.2">
      <c r="A550" s="30"/>
      <c r="B550" s="60"/>
      <c r="C550" s="19"/>
      <c r="D550" s="19"/>
      <c r="E550" s="19"/>
      <c r="F550" s="19"/>
      <c r="G550" s="19"/>
      <c r="H550" s="19"/>
    </row>
    <row r="551" spans="1:8" ht="59.25" hidden="1" customHeight="1" x14ac:dyDescent="0.2">
      <c r="A551" s="30"/>
      <c r="B551" s="60"/>
      <c r="C551" s="19"/>
      <c r="D551" s="19"/>
      <c r="E551" s="19"/>
      <c r="F551" s="19"/>
      <c r="G551" s="19"/>
      <c r="H551" s="19"/>
    </row>
    <row r="552" spans="1:8" ht="59.25" hidden="1" customHeight="1" x14ac:dyDescent="0.2">
      <c r="A552" s="30"/>
      <c r="B552" s="60"/>
      <c r="C552" s="19"/>
      <c r="D552" s="19"/>
      <c r="E552" s="19"/>
      <c r="F552" s="19"/>
      <c r="G552" s="19"/>
      <c r="H552" s="19"/>
    </row>
    <row r="553" spans="1:8" ht="59.25" hidden="1" customHeight="1" x14ac:dyDescent="0.2">
      <c r="A553" s="30"/>
      <c r="B553" s="60"/>
      <c r="C553" s="19"/>
      <c r="D553" s="19"/>
      <c r="E553" s="19"/>
      <c r="F553" s="19"/>
      <c r="G553" s="19"/>
      <c r="H553" s="19"/>
    </row>
    <row r="554" spans="1:8" ht="59.25" hidden="1" customHeight="1" x14ac:dyDescent="0.2">
      <c r="A554" s="30"/>
      <c r="B554" s="21"/>
      <c r="C554" s="17"/>
      <c r="D554" s="18"/>
      <c r="E554" s="18"/>
      <c r="F554" s="18"/>
      <c r="G554" s="18"/>
      <c r="H554" s="1"/>
    </row>
    <row r="555" spans="1:8" ht="59.25" hidden="1" customHeight="1" x14ac:dyDescent="0.2">
      <c r="A555" s="30"/>
      <c r="B555" s="21"/>
      <c r="C555" s="17"/>
      <c r="D555" s="18"/>
      <c r="E555" s="18"/>
      <c r="F555" s="18"/>
      <c r="G555" s="18"/>
      <c r="H555" s="1"/>
    </row>
    <row r="556" spans="1:8" ht="59.25" hidden="1" customHeight="1" x14ac:dyDescent="0.2">
      <c r="A556" s="30"/>
      <c r="B556" s="21"/>
      <c r="C556" s="17"/>
      <c r="D556" s="18"/>
      <c r="E556" s="18"/>
      <c r="F556" s="18"/>
      <c r="G556" s="18"/>
      <c r="H556" s="1"/>
    </row>
    <row r="557" spans="1:8" ht="59.25" hidden="1" customHeight="1" x14ac:dyDescent="0.2">
      <c r="A557" s="30"/>
      <c r="B557" s="21"/>
      <c r="C557" s="17"/>
      <c r="D557" s="18"/>
      <c r="E557" s="18"/>
      <c r="F557" s="18"/>
      <c r="G557" s="18"/>
      <c r="H557" s="1"/>
    </row>
    <row r="558" spans="1:8" ht="80.099999999999994" customHeight="1" x14ac:dyDescent="0.2">
      <c r="A558" s="30"/>
      <c r="B558" s="64" t="s">
        <v>830</v>
      </c>
      <c r="C558" s="17" t="s">
        <v>54</v>
      </c>
      <c r="D558" s="18" t="s">
        <v>10</v>
      </c>
      <c r="E558" s="18" t="s">
        <v>8</v>
      </c>
      <c r="F558" s="18" t="s">
        <v>286</v>
      </c>
      <c r="G558" s="18"/>
      <c r="H558" s="39">
        <f>H559</f>
        <v>2530.9</v>
      </c>
    </row>
    <row r="559" spans="1:8" ht="65.099999999999994" customHeight="1" x14ac:dyDescent="0.2">
      <c r="A559" s="30"/>
      <c r="B559" s="64" t="s">
        <v>376</v>
      </c>
      <c r="C559" s="17" t="s">
        <v>54</v>
      </c>
      <c r="D559" s="18" t="s">
        <v>10</v>
      </c>
      <c r="E559" s="18" t="s">
        <v>8</v>
      </c>
      <c r="F559" s="18" t="s">
        <v>287</v>
      </c>
      <c r="G559" s="18"/>
      <c r="H559" s="39">
        <f>H560+H563+H568</f>
        <v>2530.9</v>
      </c>
    </row>
    <row r="560" spans="1:8" ht="30" hidden="1" customHeight="1" x14ac:dyDescent="0.2">
      <c r="A560" s="30"/>
      <c r="B560" s="64" t="s">
        <v>518</v>
      </c>
      <c r="C560" s="17" t="s">
        <v>54</v>
      </c>
      <c r="D560" s="18" t="s">
        <v>10</v>
      </c>
      <c r="E560" s="18" t="s">
        <v>8</v>
      </c>
      <c r="F560" s="18" t="s">
        <v>519</v>
      </c>
      <c r="G560" s="18"/>
      <c r="H560" s="39">
        <f>H561</f>
        <v>0</v>
      </c>
    </row>
    <row r="561" spans="1:8" ht="30" hidden="1" customHeight="1" x14ac:dyDescent="0.2">
      <c r="A561" s="30"/>
      <c r="B561" s="64" t="s">
        <v>686</v>
      </c>
      <c r="C561" s="17" t="s">
        <v>54</v>
      </c>
      <c r="D561" s="18" t="s">
        <v>10</v>
      </c>
      <c r="E561" s="18" t="s">
        <v>8</v>
      </c>
      <c r="F561" s="18" t="s">
        <v>677</v>
      </c>
      <c r="G561" s="18"/>
      <c r="H561" s="39">
        <f>H562</f>
        <v>0</v>
      </c>
    </row>
    <row r="562" spans="1:8" ht="30" hidden="1" customHeight="1" x14ac:dyDescent="0.2">
      <c r="A562" s="30"/>
      <c r="B562" s="65" t="s">
        <v>244</v>
      </c>
      <c r="C562" s="17" t="s">
        <v>54</v>
      </c>
      <c r="D562" s="18" t="s">
        <v>10</v>
      </c>
      <c r="E562" s="18" t="s">
        <v>8</v>
      </c>
      <c r="F562" s="18" t="s">
        <v>677</v>
      </c>
      <c r="G562" s="18" t="s">
        <v>73</v>
      </c>
      <c r="H562" s="39">
        <f>3980-599.3-990-520.5-1870.2</f>
        <v>0</v>
      </c>
    </row>
    <row r="563" spans="1:8" ht="24.75" hidden="1" customHeight="1" x14ac:dyDescent="0.2">
      <c r="A563" s="30"/>
      <c r="B563" s="65" t="s">
        <v>678</v>
      </c>
      <c r="C563" s="17" t="s">
        <v>54</v>
      </c>
      <c r="D563" s="18" t="s">
        <v>10</v>
      </c>
      <c r="E563" s="18" t="s">
        <v>8</v>
      </c>
      <c r="F563" s="18" t="s">
        <v>679</v>
      </c>
      <c r="G563" s="18"/>
      <c r="H563" s="39">
        <f>H564+H566</f>
        <v>0</v>
      </c>
    </row>
    <row r="564" spans="1:8" ht="37.5" hidden="1" customHeight="1" x14ac:dyDescent="0.2">
      <c r="A564" s="30"/>
      <c r="B564" s="65" t="s">
        <v>687</v>
      </c>
      <c r="C564" s="17" t="s">
        <v>54</v>
      </c>
      <c r="D564" s="18" t="s">
        <v>10</v>
      </c>
      <c r="E564" s="18" t="s">
        <v>8</v>
      </c>
      <c r="F564" s="18" t="s">
        <v>680</v>
      </c>
      <c r="G564" s="18"/>
      <c r="H564" s="39">
        <f>H565</f>
        <v>0</v>
      </c>
    </row>
    <row r="565" spans="1:8" ht="28.5" hidden="1" customHeight="1" x14ac:dyDescent="0.2">
      <c r="A565" s="30"/>
      <c r="B565" s="65" t="s">
        <v>244</v>
      </c>
      <c r="C565" s="17" t="s">
        <v>54</v>
      </c>
      <c r="D565" s="18" t="s">
        <v>10</v>
      </c>
      <c r="E565" s="18" t="s">
        <v>8</v>
      </c>
      <c r="F565" s="18" t="s">
        <v>680</v>
      </c>
      <c r="G565" s="18" t="s">
        <v>73</v>
      </c>
      <c r="H565" s="39">
        <v>0</v>
      </c>
    </row>
    <row r="566" spans="1:8" ht="21.75" hidden="1" customHeight="1" x14ac:dyDescent="0.2">
      <c r="A566" s="30"/>
      <c r="B566" s="65" t="s">
        <v>681</v>
      </c>
      <c r="C566" s="17" t="s">
        <v>54</v>
      </c>
      <c r="D566" s="18" t="s">
        <v>10</v>
      </c>
      <c r="E566" s="18" t="s">
        <v>8</v>
      </c>
      <c r="F566" s="18" t="s">
        <v>682</v>
      </c>
      <c r="G566" s="18"/>
      <c r="H566" s="39">
        <f>H567</f>
        <v>0</v>
      </c>
    </row>
    <row r="567" spans="1:8" ht="21.75" hidden="1" customHeight="1" x14ac:dyDescent="0.2">
      <c r="A567" s="30"/>
      <c r="B567" s="65" t="s">
        <v>244</v>
      </c>
      <c r="C567" s="17" t="s">
        <v>54</v>
      </c>
      <c r="D567" s="18" t="s">
        <v>10</v>
      </c>
      <c r="E567" s="18" t="s">
        <v>8</v>
      </c>
      <c r="F567" s="18" t="s">
        <v>682</v>
      </c>
      <c r="G567" s="18" t="s">
        <v>73</v>
      </c>
      <c r="H567" s="39"/>
    </row>
    <row r="568" spans="1:8" ht="21.75" customHeight="1" x14ac:dyDescent="0.2">
      <c r="A568" s="30"/>
      <c r="B568" s="65" t="s">
        <v>840</v>
      </c>
      <c r="C568" s="17" t="s">
        <v>54</v>
      </c>
      <c r="D568" s="18" t="s">
        <v>10</v>
      </c>
      <c r="E568" s="18" t="s">
        <v>8</v>
      </c>
      <c r="F568" s="18" t="s">
        <v>740</v>
      </c>
      <c r="G568" s="18"/>
      <c r="H568" s="39">
        <f>H569+H571</f>
        <v>2530.9</v>
      </c>
    </row>
    <row r="569" spans="1:8" ht="54" customHeight="1" x14ac:dyDescent="0.2">
      <c r="A569" s="30"/>
      <c r="B569" s="65" t="s">
        <v>799</v>
      </c>
      <c r="C569" s="17" t="s">
        <v>54</v>
      </c>
      <c r="D569" s="18" t="s">
        <v>10</v>
      </c>
      <c r="E569" s="18" t="s">
        <v>8</v>
      </c>
      <c r="F569" s="18" t="s">
        <v>741</v>
      </c>
      <c r="G569" s="18"/>
      <c r="H569" s="39">
        <f>H570</f>
        <v>395.6</v>
      </c>
    </row>
    <row r="570" spans="1:8" ht="27.75" customHeight="1" x14ac:dyDescent="0.2">
      <c r="A570" s="30"/>
      <c r="B570" s="65" t="s">
        <v>244</v>
      </c>
      <c r="C570" s="17" t="s">
        <v>54</v>
      </c>
      <c r="D570" s="18" t="s">
        <v>10</v>
      </c>
      <c r="E570" s="18" t="s">
        <v>8</v>
      </c>
      <c r="F570" s="18" t="s">
        <v>741</v>
      </c>
      <c r="G570" s="18" t="s">
        <v>73</v>
      </c>
      <c r="H570" s="39">
        <v>395.6</v>
      </c>
    </row>
    <row r="571" spans="1:8" ht="27.75" customHeight="1" x14ac:dyDescent="0.2">
      <c r="A571" s="30"/>
      <c r="B571" s="65" t="s">
        <v>739</v>
      </c>
      <c r="C571" s="17" t="s">
        <v>54</v>
      </c>
      <c r="D571" s="18" t="s">
        <v>10</v>
      </c>
      <c r="E571" s="18" t="s">
        <v>8</v>
      </c>
      <c r="F571" s="18" t="s">
        <v>841</v>
      </c>
      <c r="G571" s="18"/>
      <c r="H571" s="39">
        <f>H572</f>
        <v>2135.3000000000002</v>
      </c>
    </row>
    <row r="572" spans="1:8" ht="27.75" customHeight="1" x14ac:dyDescent="0.2">
      <c r="A572" s="30"/>
      <c r="B572" s="65" t="s">
        <v>244</v>
      </c>
      <c r="C572" s="17" t="s">
        <v>54</v>
      </c>
      <c r="D572" s="18" t="s">
        <v>10</v>
      </c>
      <c r="E572" s="18" t="s">
        <v>8</v>
      </c>
      <c r="F572" s="18" t="s">
        <v>841</v>
      </c>
      <c r="G572" s="18" t="s">
        <v>73</v>
      </c>
      <c r="H572" s="39">
        <f>2028.5+106.8</f>
        <v>2135.3000000000002</v>
      </c>
    </row>
    <row r="573" spans="1:8" ht="30" customHeight="1" x14ac:dyDescent="0.2">
      <c r="A573" s="30"/>
      <c r="B573" s="21" t="s">
        <v>388</v>
      </c>
      <c r="C573" s="17" t="s">
        <v>54</v>
      </c>
      <c r="D573" s="18" t="s">
        <v>10</v>
      </c>
      <c r="E573" s="18" t="s">
        <v>8</v>
      </c>
      <c r="F573" s="18" t="s">
        <v>390</v>
      </c>
      <c r="G573" s="18"/>
      <c r="H573" s="1">
        <f>H579+H574+H595</f>
        <v>19807</v>
      </c>
    </row>
    <row r="574" spans="1:8" ht="45" customHeight="1" x14ac:dyDescent="0.2">
      <c r="A574" s="30"/>
      <c r="B574" s="21" t="s">
        <v>394</v>
      </c>
      <c r="C574" s="17" t="s">
        <v>54</v>
      </c>
      <c r="D574" s="18" t="s">
        <v>10</v>
      </c>
      <c r="E574" s="18" t="s">
        <v>8</v>
      </c>
      <c r="F574" s="18" t="s">
        <v>391</v>
      </c>
      <c r="G574" s="18"/>
      <c r="H574" s="1">
        <f>H575+H577+H593</f>
        <v>15245.3</v>
      </c>
    </row>
    <row r="575" spans="1:8" ht="59.25" hidden="1" customHeight="1" x14ac:dyDescent="0.2">
      <c r="A575" s="30"/>
      <c r="B575" s="21" t="s">
        <v>712</v>
      </c>
      <c r="C575" s="17" t="s">
        <v>54</v>
      </c>
      <c r="D575" s="18" t="s">
        <v>10</v>
      </c>
      <c r="E575" s="18" t="s">
        <v>8</v>
      </c>
      <c r="F575" s="18" t="s">
        <v>713</v>
      </c>
      <c r="G575" s="18"/>
      <c r="H575" s="1">
        <f>H576</f>
        <v>0</v>
      </c>
    </row>
    <row r="576" spans="1:8" ht="60" hidden="1" customHeight="1" x14ac:dyDescent="0.2">
      <c r="A576" s="30"/>
      <c r="B576" s="53" t="s">
        <v>335</v>
      </c>
      <c r="C576" s="17" t="s">
        <v>54</v>
      </c>
      <c r="D576" s="18" t="s">
        <v>10</v>
      </c>
      <c r="E576" s="18" t="s">
        <v>8</v>
      </c>
      <c r="F576" s="18" t="s">
        <v>713</v>
      </c>
      <c r="G576" s="18" t="s">
        <v>49</v>
      </c>
      <c r="H576" s="1">
        <v>0</v>
      </c>
    </row>
    <row r="577" spans="1:8" ht="79.5" hidden="1" customHeight="1" x14ac:dyDescent="0.2">
      <c r="A577" s="30"/>
      <c r="B577" s="53" t="s">
        <v>731</v>
      </c>
      <c r="C577" s="17" t="s">
        <v>54</v>
      </c>
      <c r="D577" s="18" t="s">
        <v>10</v>
      </c>
      <c r="E577" s="18" t="s">
        <v>8</v>
      </c>
      <c r="F577" s="18" t="s">
        <v>732</v>
      </c>
      <c r="G577" s="18"/>
      <c r="H577" s="1">
        <f>H578</f>
        <v>0</v>
      </c>
    </row>
    <row r="578" spans="1:8" ht="59.25" hidden="1" customHeight="1" x14ac:dyDescent="0.2">
      <c r="A578" s="30"/>
      <c r="B578" s="53" t="s">
        <v>335</v>
      </c>
      <c r="C578" s="17" t="s">
        <v>54</v>
      </c>
      <c r="D578" s="18" t="s">
        <v>10</v>
      </c>
      <c r="E578" s="18" t="s">
        <v>8</v>
      </c>
      <c r="F578" s="18" t="s">
        <v>732</v>
      </c>
      <c r="G578" s="18" t="s">
        <v>49</v>
      </c>
      <c r="H578" s="1">
        <v>0</v>
      </c>
    </row>
    <row r="579" spans="1:8" ht="24" hidden="1" customHeight="1" x14ac:dyDescent="0.2">
      <c r="A579" s="30"/>
      <c r="B579" s="38" t="s">
        <v>395</v>
      </c>
      <c r="C579" s="17" t="s">
        <v>54</v>
      </c>
      <c r="D579" s="18" t="s">
        <v>10</v>
      </c>
      <c r="E579" s="18" t="s">
        <v>8</v>
      </c>
      <c r="F579" s="25" t="s">
        <v>384</v>
      </c>
      <c r="G579" s="18"/>
      <c r="H579" s="1">
        <f>H580</f>
        <v>0</v>
      </c>
    </row>
    <row r="580" spans="1:8" ht="24" hidden="1" customHeight="1" x14ac:dyDescent="0.2">
      <c r="A580" s="30"/>
      <c r="B580" s="38" t="s">
        <v>396</v>
      </c>
      <c r="C580" s="17" t="s">
        <v>54</v>
      </c>
      <c r="D580" s="18" t="s">
        <v>10</v>
      </c>
      <c r="E580" s="18" t="s">
        <v>8</v>
      </c>
      <c r="F580" s="25" t="s">
        <v>385</v>
      </c>
      <c r="G580" s="18"/>
      <c r="H580" s="1">
        <f>H581+H585+H587+H589+H591+H583</f>
        <v>0</v>
      </c>
    </row>
    <row r="581" spans="1:8" ht="36" hidden="1" customHeight="1" x14ac:dyDescent="0.2">
      <c r="A581" s="30"/>
      <c r="B581" s="21" t="s">
        <v>550</v>
      </c>
      <c r="C581" s="17" t="s">
        <v>54</v>
      </c>
      <c r="D581" s="18" t="s">
        <v>10</v>
      </c>
      <c r="E581" s="18" t="s">
        <v>8</v>
      </c>
      <c r="F581" s="18" t="s">
        <v>406</v>
      </c>
      <c r="G581" s="18"/>
      <c r="H581" s="1">
        <f>H582</f>
        <v>0</v>
      </c>
    </row>
    <row r="582" spans="1:8" ht="19.5" hidden="1" customHeight="1" x14ac:dyDescent="0.2">
      <c r="A582" s="30"/>
      <c r="B582" s="21" t="s">
        <v>244</v>
      </c>
      <c r="C582" s="17" t="s">
        <v>54</v>
      </c>
      <c r="D582" s="18" t="s">
        <v>10</v>
      </c>
      <c r="E582" s="18" t="s">
        <v>8</v>
      </c>
      <c r="F582" s="18" t="s">
        <v>406</v>
      </c>
      <c r="G582" s="18" t="s">
        <v>73</v>
      </c>
      <c r="H582" s="1">
        <v>0</v>
      </c>
    </row>
    <row r="583" spans="1:8" ht="42.75" hidden="1" customHeight="1" x14ac:dyDescent="0.2">
      <c r="A583" s="30"/>
      <c r="B583" s="21" t="s">
        <v>338</v>
      </c>
      <c r="C583" s="17" t="s">
        <v>54</v>
      </c>
      <c r="D583" s="18" t="s">
        <v>10</v>
      </c>
      <c r="E583" s="18" t="s">
        <v>8</v>
      </c>
      <c r="F583" s="18" t="s">
        <v>577</v>
      </c>
      <c r="G583" s="18"/>
      <c r="H583" s="1">
        <f>H584</f>
        <v>0</v>
      </c>
    </row>
    <row r="584" spans="1:8" ht="42.75" hidden="1" customHeight="1" x14ac:dyDescent="0.2">
      <c r="A584" s="30"/>
      <c r="B584" s="21" t="s">
        <v>64</v>
      </c>
      <c r="C584" s="17" t="s">
        <v>54</v>
      </c>
      <c r="D584" s="18" t="s">
        <v>10</v>
      </c>
      <c r="E584" s="18" t="s">
        <v>8</v>
      </c>
      <c r="F584" s="18" t="s">
        <v>577</v>
      </c>
      <c r="G584" s="18" t="s">
        <v>38</v>
      </c>
      <c r="H584" s="1">
        <v>0</v>
      </c>
    </row>
    <row r="585" spans="1:8" ht="59.25" hidden="1" customHeight="1" x14ac:dyDescent="0.2">
      <c r="A585" s="30"/>
      <c r="B585" s="21" t="s">
        <v>589</v>
      </c>
      <c r="C585" s="17" t="s">
        <v>54</v>
      </c>
      <c r="D585" s="18" t="s">
        <v>10</v>
      </c>
      <c r="E585" s="18" t="s">
        <v>8</v>
      </c>
      <c r="F585" s="18" t="s">
        <v>660</v>
      </c>
      <c r="G585" s="18"/>
      <c r="H585" s="1">
        <f>H586</f>
        <v>0</v>
      </c>
    </row>
    <row r="586" spans="1:8" ht="25.5" hidden="1" customHeight="1" x14ac:dyDescent="0.2">
      <c r="A586" s="30"/>
      <c r="B586" s="21" t="s">
        <v>244</v>
      </c>
      <c r="C586" s="17" t="s">
        <v>54</v>
      </c>
      <c r="D586" s="18" t="s">
        <v>10</v>
      </c>
      <c r="E586" s="18" t="s">
        <v>8</v>
      </c>
      <c r="F586" s="18" t="s">
        <v>660</v>
      </c>
      <c r="G586" s="18" t="s">
        <v>73</v>
      </c>
      <c r="H586" s="1">
        <v>0</v>
      </c>
    </row>
    <row r="587" spans="1:8" ht="25.5" hidden="1" customHeight="1" x14ac:dyDescent="0.2">
      <c r="A587" s="30"/>
      <c r="B587" s="21" t="s">
        <v>515</v>
      </c>
      <c r="C587" s="17" t="s">
        <v>54</v>
      </c>
      <c r="D587" s="18" t="s">
        <v>10</v>
      </c>
      <c r="E587" s="18" t="s">
        <v>8</v>
      </c>
      <c r="F587" s="18" t="s">
        <v>661</v>
      </c>
      <c r="G587" s="18"/>
      <c r="H587" s="1">
        <f>H588</f>
        <v>0</v>
      </c>
    </row>
    <row r="588" spans="1:8" ht="25.5" hidden="1" customHeight="1" x14ac:dyDescent="0.2">
      <c r="A588" s="30"/>
      <c r="B588" s="21" t="s">
        <v>244</v>
      </c>
      <c r="C588" s="17" t="s">
        <v>54</v>
      </c>
      <c r="D588" s="18" t="s">
        <v>10</v>
      </c>
      <c r="E588" s="18" t="s">
        <v>8</v>
      </c>
      <c r="F588" s="18" t="s">
        <v>661</v>
      </c>
      <c r="G588" s="18" t="s">
        <v>73</v>
      </c>
      <c r="H588" s="1">
        <v>0</v>
      </c>
    </row>
    <row r="589" spans="1:8" ht="25.5" hidden="1" customHeight="1" x14ac:dyDescent="0.2">
      <c r="A589" s="30"/>
      <c r="B589" s="21" t="s">
        <v>513</v>
      </c>
      <c r="C589" s="17" t="s">
        <v>54</v>
      </c>
      <c r="D589" s="18" t="s">
        <v>10</v>
      </c>
      <c r="E589" s="18" t="s">
        <v>8</v>
      </c>
      <c r="F589" s="18" t="s">
        <v>662</v>
      </c>
      <c r="G589" s="18"/>
      <c r="H589" s="1">
        <f>H590</f>
        <v>0</v>
      </c>
    </row>
    <row r="590" spans="1:8" ht="25.5" hidden="1" customHeight="1" x14ac:dyDescent="0.2">
      <c r="A590" s="30"/>
      <c r="B590" s="21" t="s">
        <v>244</v>
      </c>
      <c r="C590" s="17" t="s">
        <v>54</v>
      </c>
      <c r="D590" s="18" t="s">
        <v>10</v>
      </c>
      <c r="E590" s="18" t="s">
        <v>8</v>
      </c>
      <c r="F590" s="18" t="s">
        <v>662</v>
      </c>
      <c r="G590" s="18" t="s">
        <v>73</v>
      </c>
      <c r="H590" s="1">
        <v>0</v>
      </c>
    </row>
    <row r="591" spans="1:8" ht="63" hidden="1" customHeight="1" x14ac:dyDescent="0.2">
      <c r="A591" s="30"/>
      <c r="B591" s="21" t="s">
        <v>637</v>
      </c>
      <c r="C591" s="17" t="s">
        <v>54</v>
      </c>
      <c r="D591" s="18" t="s">
        <v>10</v>
      </c>
      <c r="E591" s="18" t="s">
        <v>8</v>
      </c>
      <c r="F591" s="18" t="s">
        <v>663</v>
      </c>
      <c r="G591" s="18"/>
      <c r="H591" s="1">
        <f>H592</f>
        <v>0</v>
      </c>
    </row>
    <row r="592" spans="1:8" ht="42" hidden="1" customHeight="1" x14ac:dyDescent="0.2">
      <c r="A592" s="30"/>
      <c r="B592" s="21" t="s">
        <v>64</v>
      </c>
      <c r="C592" s="17" t="s">
        <v>54</v>
      </c>
      <c r="D592" s="18" t="s">
        <v>10</v>
      </c>
      <c r="E592" s="18" t="s">
        <v>8</v>
      </c>
      <c r="F592" s="18" t="s">
        <v>663</v>
      </c>
      <c r="G592" s="18" t="s">
        <v>38</v>
      </c>
      <c r="H592" s="1">
        <v>0</v>
      </c>
    </row>
    <row r="593" spans="1:9" ht="65.099999999999994" customHeight="1" x14ac:dyDescent="0.2">
      <c r="A593" s="30"/>
      <c r="B593" s="38" t="s">
        <v>760</v>
      </c>
      <c r="C593" s="17" t="s">
        <v>54</v>
      </c>
      <c r="D593" s="18" t="s">
        <v>10</v>
      </c>
      <c r="E593" s="18" t="s">
        <v>8</v>
      </c>
      <c r="F593" s="18" t="s">
        <v>761</v>
      </c>
      <c r="G593" s="18"/>
      <c r="H593" s="40">
        <f>H594</f>
        <v>15245.3</v>
      </c>
      <c r="I593" s="41"/>
    </row>
    <row r="594" spans="1:9" ht="45" customHeight="1" x14ac:dyDescent="0.2">
      <c r="A594" s="30"/>
      <c r="B594" s="38" t="s">
        <v>64</v>
      </c>
      <c r="C594" s="17" t="s">
        <v>54</v>
      </c>
      <c r="D594" s="18" t="s">
        <v>10</v>
      </c>
      <c r="E594" s="18" t="s">
        <v>8</v>
      </c>
      <c r="F594" s="18" t="s">
        <v>761</v>
      </c>
      <c r="G594" s="18" t="s">
        <v>38</v>
      </c>
      <c r="H594" s="40">
        <f>15374.4-100-29.1</f>
        <v>15245.3</v>
      </c>
      <c r="I594" s="41"/>
    </row>
    <row r="595" spans="1:9" ht="30" customHeight="1" x14ac:dyDescent="0.2">
      <c r="A595" s="30"/>
      <c r="B595" s="38" t="s">
        <v>395</v>
      </c>
      <c r="C595" s="17" t="s">
        <v>54</v>
      </c>
      <c r="D595" s="18" t="s">
        <v>10</v>
      </c>
      <c r="E595" s="18" t="s">
        <v>8</v>
      </c>
      <c r="F595" s="25" t="s">
        <v>384</v>
      </c>
      <c r="G595" s="18"/>
      <c r="H595" s="1">
        <f>H596</f>
        <v>4561.7</v>
      </c>
      <c r="I595" s="41"/>
    </row>
    <row r="596" spans="1:9" ht="30" customHeight="1" x14ac:dyDescent="0.2">
      <c r="A596" s="30"/>
      <c r="B596" s="38" t="s">
        <v>396</v>
      </c>
      <c r="C596" s="17" t="s">
        <v>54</v>
      </c>
      <c r="D596" s="18" t="s">
        <v>10</v>
      </c>
      <c r="E596" s="18" t="s">
        <v>8</v>
      </c>
      <c r="F596" s="25" t="s">
        <v>385</v>
      </c>
      <c r="G596" s="18"/>
      <c r="H596" s="1">
        <f>H597+H599+H601+H603+H605</f>
        <v>4561.7</v>
      </c>
      <c r="I596" s="41"/>
    </row>
    <row r="597" spans="1:9" ht="30" customHeight="1" x14ac:dyDescent="0.2">
      <c r="A597" s="30"/>
      <c r="B597" s="21" t="s">
        <v>515</v>
      </c>
      <c r="C597" s="17" t="s">
        <v>54</v>
      </c>
      <c r="D597" s="18" t="s">
        <v>10</v>
      </c>
      <c r="E597" s="18" t="s">
        <v>8</v>
      </c>
      <c r="F597" s="18" t="s">
        <v>661</v>
      </c>
      <c r="G597" s="18"/>
      <c r="H597" s="39">
        <f>H598</f>
        <v>1144.9000000000001</v>
      </c>
      <c r="I597" s="41"/>
    </row>
    <row r="598" spans="1:9" ht="30" customHeight="1" x14ac:dyDescent="0.2">
      <c r="A598" s="30"/>
      <c r="B598" s="21" t="s">
        <v>244</v>
      </c>
      <c r="C598" s="17" t="s">
        <v>54</v>
      </c>
      <c r="D598" s="18" t="s">
        <v>10</v>
      </c>
      <c r="E598" s="18" t="s">
        <v>8</v>
      </c>
      <c r="F598" s="18" t="s">
        <v>661</v>
      </c>
      <c r="G598" s="18" t="s">
        <v>73</v>
      </c>
      <c r="H598" s="39">
        <v>1144.9000000000001</v>
      </c>
      <c r="I598" s="41"/>
    </row>
    <row r="599" spans="1:9" ht="65.099999999999994" hidden="1" customHeight="1" x14ac:dyDescent="0.2">
      <c r="A599" s="30"/>
      <c r="B599" s="21" t="s">
        <v>799</v>
      </c>
      <c r="C599" s="17" t="s">
        <v>54</v>
      </c>
      <c r="D599" s="18" t="s">
        <v>10</v>
      </c>
      <c r="E599" s="18" t="s">
        <v>8</v>
      </c>
      <c r="F599" s="18" t="s">
        <v>800</v>
      </c>
      <c r="G599" s="18"/>
      <c r="H599" s="39">
        <f>H600</f>
        <v>0</v>
      </c>
      <c r="I599" s="41"/>
    </row>
    <row r="600" spans="1:9" ht="30" hidden="1" customHeight="1" x14ac:dyDescent="0.2">
      <c r="A600" s="30"/>
      <c r="B600" s="21" t="s">
        <v>244</v>
      </c>
      <c r="C600" s="17" t="s">
        <v>54</v>
      </c>
      <c r="D600" s="18" t="s">
        <v>10</v>
      </c>
      <c r="E600" s="18" t="s">
        <v>8</v>
      </c>
      <c r="F600" s="18" t="s">
        <v>800</v>
      </c>
      <c r="G600" s="18" t="s">
        <v>73</v>
      </c>
      <c r="H600" s="39">
        <f>395.6-395.6</f>
        <v>0</v>
      </c>
      <c r="I600" s="41"/>
    </row>
    <row r="601" spans="1:9" ht="30" customHeight="1" x14ac:dyDescent="0.2">
      <c r="A601" s="30"/>
      <c r="B601" s="21" t="s">
        <v>513</v>
      </c>
      <c r="C601" s="17" t="s">
        <v>54</v>
      </c>
      <c r="D601" s="18" t="s">
        <v>10</v>
      </c>
      <c r="E601" s="18" t="s">
        <v>8</v>
      </c>
      <c r="F601" s="18" t="s">
        <v>662</v>
      </c>
      <c r="G601" s="18"/>
      <c r="H601" s="39">
        <f>H602</f>
        <v>1148</v>
      </c>
      <c r="I601" s="41"/>
    </row>
    <row r="602" spans="1:9" ht="30" customHeight="1" x14ac:dyDescent="0.2">
      <c r="A602" s="30"/>
      <c r="B602" s="21" t="s">
        <v>244</v>
      </c>
      <c r="C602" s="17" t="s">
        <v>54</v>
      </c>
      <c r="D602" s="18" t="s">
        <v>10</v>
      </c>
      <c r="E602" s="18" t="s">
        <v>8</v>
      </c>
      <c r="F602" s="18" t="s">
        <v>662</v>
      </c>
      <c r="G602" s="18" t="s">
        <v>73</v>
      </c>
      <c r="H602" s="39">
        <v>1148</v>
      </c>
      <c r="I602" s="41"/>
    </row>
    <row r="603" spans="1:9" ht="65.099999999999994" customHeight="1" x14ac:dyDescent="0.2">
      <c r="A603" s="30"/>
      <c r="B603" s="21" t="s">
        <v>637</v>
      </c>
      <c r="C603" s="17" t="s">
        <v>54</v>
      </c>
      <c r="D603" s="18" t="s">
        <v>10</v>
      </c>
      <c r="E603" s="18" t="s">
        <v>8</v>
      </c>
      <c r="F603" s="18" t="s">
        <v>663</v>
      </c>
      <c r="G603" s="18"/>
      <c r="H603" s="39">
        <f>H604</f>
        <v>576.79999999999995</v>
      </c>
      <c r="I603" s="41"/>
    </row>
    <row r="604" spans="1:9" ht="45" customHeight="1" x14ac:dyDescent="0.2">
      <c r="A604" s="30"/>
      <c r="B604" s="21" t="s">
        <v>64</v>
      </c>
      <c r="C604" s="17" t="s">
        <v>54</v>
      </c>
      <c r="D604" s="18" t="s">
        <v>10</v>
      </c>
      <c r="E604" s="18" t="s">
        <v>8</v>
      </c>
      <c r="F604" s="18" t="s">
        <v>663</v>
      </c>
      <c r="G604" s="18" t="s">
        <v>38</v>
      </c>
      <c r="H604" s="39">
        <v>576.79999999999995</v>
      </c>
      <c r="I604" s="41"/>
    </row>
    <row r="605" spans="1:9" ht="30" customHeight="1" x14ac:dyDescent="0.2">
      <c r="A605" s="30"/>
      <c r="B605" s="21" t="s">
        <v>665</v>
      </c>
      <c r="C605" s="66">
        <v>992</v>
      </c>
      <c r="D605" s="34" t="s">
        <v>10</v>
      </c>
      <c r="E605" s="34" t="s">
        <v>8</v>
      </c>
      <c r="F605" s="18" t="s">
        <v>801</v>
      </c>
      <c r="G605" s="18"/>
      <c r="H605" s="39">
        <f>H606</f>
        <v>1692</v>
      </c>
      <c r="I605" s="41"/>
    </row>
    <row r="606" spans="1:9" ht="30" customHeight="1" x14ac:dyDescent="0.2">
      <c r="A606" s="30"/>
      <c r="B606" s="21" t="s">
        <v>244</v>
      </c>
      <c r="C606" s="66">
        <v>992</v>
      </c>
      <c r="D606" s="34" t="s">
        <v>10</v>
      </c>
      <c r="E606" s="34" t="s">
        <v>8</v>
      </c>
      <c r="F606" s="18" t="s">
        <v>801</v>
      </c>
      <c r="G606" s="18" t="s">
        <v>73</v>
      </c>
      <c r="H606" s="39">
        <v>1692</v>
      </c>
      <c r="I606" s="41"/>
    </row>
    <row r="607" spans="1:9" s="36" customFormat="1" ht="30" customHeight="1" x14ac:dyDescent="0.2">
      <c r="A607" s="66"/>
      <c r="B607" s="28" t="s">
        <v>13</v>
      </c>
      <c r="C607" s="17" t="s">
        <v>54</v>
      </c>
      <c r="D607" s="18" t="s">
        <v>10</v>
      </c>
      <c r="E607" s="18" t="s">
        <v>9</v>
      </c>
      <c r="F607" s="18"/>
      <c r="G607" s="18"/>
      <c r="H607" s="1">
        <f>H608+H615+H658+H688+H704+H728+H752</f>
        <v>199942.49999999997</v>
      </c>
    </row>
    <row r="608" spans="1:9" ht="65.099999999999994" customHeight="1" x14ac:dyDescent="0.2">
      <c r="B608" s="21" t="s">
        <v>798</v>
      </c>
      <c r="C608" s="17" t="s">
        <v>54</v>
      </c>
      <c r="D608" s="18" t="s">
        <v>10</v>
      </c>
      <c r="E608" s="18" t="s">
        <v>9</v>
      </c>
      <c r="F608" s="18" t="s">
        <v>86</v>
      </c>
      <c r="G608" s="18"/>
      <c r="H608" s="1">
        <f>H609</f>
        <v>136435.19999999998</v>
      </c>
    </row>
    <row r="609" spans="1:12" ht="80.099999999999994" customHeight="1" x14ac:dyDescent="0.2">
      <c r="B609" s="21" t="s">
        <v>198</v>
      </c>
      <c r="C609" s="17" t="s">
        <v>54</v>
      </c>
      <c r="D609" s="18" t="s">
        <v>10</v>
      </c>
      <c r="E609" s="18" t="s">
        <v>9</v>
      </c>
      <c r="F609" s="18" t="s">
        <v>201</v>
      </c>
      <c r="G609" s="18"/>
      <c r="H609" s="1">
        <f>H610</f>
        <v>136435.19999999998</v>
      </c>
    </row>
    <row r="610" spans="1:12" ht="80.099999999999994" customHeight="1" x14ac:dyDescent="0.2">
      <c r="B610" s="21" t="s">
        <v>762</v>
      </c>
      <c r="C610" s="17" t="s">
        <v>54</v>
      </c>
      <c r="D610" s="18" t="s">
        <v>10</v>
      </c>
      <c r="E610" s="18" t="s">
        <v>9</v>
      </c>
      <c r="F610" s="18" t="s">
        <v>202</v>
      </c>
      <c r="G610" s="18"/>
      <c r="H610" s="1">
        <f>H611+H613</f>
        <v>136435.19999999998</v>
      </c>
    </row>
    <row r="611" spans="1:12" ht="45" customHeight="1" x14ac:dyDescent="0.2">
      <c r="B611" s="21" t="s">
        <v>200</v>
      </c>
      <c r="C611" s="17" t="s">
        <v>54</v>
      </c>
      <c r="D611" s="18" t="s">
        <v>10</v>
      </c>
      <c r="E611" s="18" t="s">
        <v>9</v>
      </c>
      <c r="F611" s="18" t="s">
        <v>204</v>
      </c>
      <c r="G611" s="18"/>
      <c r="H611" s="1">
        <f>H612</f>
        <v>129409.29999999999</v>
      </c>
    </row>
    <row r="612" spans="1:12" ht="30" customHeight="1" x14ac:dyDescent="0.2">
      <c r="A612" s="30"/>
      <c r="B612" s="21" t="s">
        <v>69</v>
      </c>
      <c r="C612" s="17" t="s">
        <v>54</v>
      </c>
      <c r="D612" s="18" t="s">
        <v>10</v>
      </c>
      <c r="E612" s="18" t="s">
        <v>9</v>
      </c>
      <c r="F612" s="18" t="s">
        <v>204</v>
      </c>
      <c r="G612" s="18" t="s">
        <v>67</v>
      </c>
      <c r="H612" s="1">
        <f>113105.4-1905.3+817+4135.9+3270.2+154.1+657+9175</f>
        <v>129409.29999999999</v>
      </c>
      <c r="L612" s="23"/>
    </row>
    <row r="613" spans="1:12" ht="43.5" customHeight="1" x14ac:dyDescent="0.2">
      <c r="A613" s="30"/>
      <c r="B613" s="21" t="s">
        <v>763</v>
      </c>
      <c r="C613" s="17" t="s">
        <v>54</v>
      </c>
      <c r="D613" s="18" t="s">
        <v>10</v>
      </c>
      <c r="E613" s="18" t="s">
        <v>9</v>
      </c>
      <c r="F613" s="18" t="s">
        <v>764</v>
      </c>
      <c r="G613" s="18"/>
      <c r="H613" s="1">
        <f>H614</f>
        <v>7025.9</v>
      </c>
      <c r="L613" s="23"/>
    </row>
    <row r="614" spans="1:12" ht="30.75" customHeight="1" x14ac:dyDescent="0.2">
      <c r="A614" s="30"/>
      <c r="B614" s="21" t="s">
        <v>69</v>
      </c>
      <c r="C614" s="17" t="s">
        <v>54</v>
      </c>
      <c r="D614" s="18" t="s">
        <v>10</v>
      </c>
      <c r="E614" s="18" t="s">
        <v>9</v>
      </c>
      <c r="F614" s="18" t="s">
        <v>764</v>
      </c>
      <c r="G614" s="18" t="s">
        <v>67</v>
      </c>
      <c r="H614" s="1">
        <f>16136.8+64.1-9175</f>
        <v>7025.9</v>
      </c>
      <c r="L614" s="23"/>
    </row>
    <row r="615" spans="1:12" s="36" customFormat="1" ht="65.099999999999994" customHeight="1" x14ac:dyDescent="0.2">
      <c r="A615" s="30"/>
      <c r="B615" s="21" t="s">
        <v>831</v>
      </c>
      <c r="C615" s="17" t="s">
        <v>54</v>
      </c>
      <c r="D615" s="18" t="s">
        <v>10</v>
      </c>
      <c r="E615" s="18" t="s">
        <v>9</v>
      </c>
      <c r="F615" s="18" t="s">
        <v>100</v>
      </c>
      <c r="G615" s="18"/>
      <c r="H615" s="1">
        <f>H616</f>
        <v>40621.9</v>
      </c>
    </row>
    <row r="616" spans="1:12" s="36" customFormat="1" ht="65.099999999999994" customHeight="1" x14ac:dyDescent="0.2">
      <c r="A616" s="30"/>
      <c r="B616" s="21" t="s">
        <v>159</v>
      </c>
      <c r="C616" s="17" t="s">
        <v>54</v>
      </c>
      <c r="D616" s="18" t="s">
        <v>10</v>
      </c>
      <c r="E616" s="18" t="s">
        <v>9</v>
      </c>
      <c r="F616" s="18" t="s">
        <v>162</v>
      </c>
      <c r="G616" s="18"/>
      <c r="H616" s="1">
        <f>H617</f>
        <v>40621.9</v>
      </c>
    </row>
    <row r="617" spans="1:12" s="36" customFormat="1" ht="45" customHeight="1" x14ac:dyDescent="0.2">
      <c r="A617" s="30"/>
      <c r="B617" s="21" t="s">
        <v>160</v>
      </c>
      <c r="C617" s="17" t="s">
        <v>54</v>
      </c>
      <c r="D617" s="18" t="s">
        <v>10</v>
      </c>
      <c r="E617" s="18" t="s">
        <v>9</v>
      </c>
      <c r="F617" s="18" t="s">
        <v>163</v>
      </c>
      <c r="G617" s="18"/>
      <c r="H617" s="1">
        <f>H618+H628+H639+H641+H648+H633+H631+H652+H636+H646+H650+H620+H622+H624+H654+H626+H656+H644</f>
        <v>40621.9</v>
      </c>
    </row>
    <row r="618" spans="1:12" s="36" customFormat="1" ht="45" customHeight="1" x14ac:dyDescent="0.2">
      <c r="A618" s="30"/>
      <c r="B618" s="21" t="s">
        <v>161</v>
      </c>
      <c r="C618" s="17" t="s">
        <v>54</v>
      </c>
      <c r="D618" s="18" t="s">
        <v>10</v>
      </c>
      <c r="E618" s="18" t="s">
        <v>9</v>
      </c>
      <c r="F618" s="18" t="s">
        <v>164</v>
      </c>
      <c r="G618" s="18"/>
      <c r="H618" s="1">
        <f>H619</f>
        <v>16719.8</v>
      </c>
    </row>
    <row r="619" spans="1:12" s="36" customFormat="1" ht="45" customHeight="1" x14ac:dyDescent="0.2">
      <c r="A619" s="30"/>
      <c r="B619" s="21" t="s">
        <v>64</v>
      </c>
      <c r="C619" s="17" t="s">
        <v>54</v>
      </c>
      <c r="D619" s="18" t="s">
        <v>10</v>
      </c>
      <c r="E619" s="18" t="s">
        <v>9</v>
      </c>
      <c r="F619" s="18" t="s">
        <v>164</v>
      </c>
      <c r="G619" s="18" t="s">
        <v>38</v>
      </c>
      <c r="H619" s="1">
        <f>5647.7+4546.6+679.5+5846</f>
        <v>16719.8</v>
      </c>
    </row>
    <row r="620" spans="1:12" s="36" customFormat="1" ht="24" hidden="1" customHeight="1" x14ac:dyDescent="0.2">
      <c r="A620" s="30"/>
      <c r="B620" s="21" t="s">
        <v>266</v>
      </c>
      <c r="C620" s="17" t="s">
        <v>54</v>
      </c>
      <c r="D620" s="18" t="s">
        <v>10</v>
      </c>
      <c r="E620" s="18" t="s">
        <v>9</v>
      </c>
      <c r="F620" s="18" t="s">
        <v>381</v>
      </c>
      <c r="G620" s="18"/>
      <c r="H620" s="1">
        <f>H621</f>
        <v>0</v>
      </c>
    </row>
    <row r="621" spans="1:12" s="36" customFormat="1" ht="41.25" hidden="1" customHeight="1" x14ac:dyDescent="0.2">
      <c r="A621" s="30"/>
      <c r="B621" s="21" t="s">
        <v>64</v>
      </c>
      <c r="C621" s="17" t="s">
        <v>54</v>
      </c>
      <c r="D621" s="18" t="s">
        <v>10</v>
      </c>
      <c r="E621" s="18" t="s">
        <v>9</v>
      </c>
      <c r="F621" s="18" t="s">
        <v>381</v>
      </c>
      <c r="G621" s="18" t="s">
        <v>38</v>
      </c>
      <c r="H621" s="1">
        <v>0</v>
      </c>
    </row>
    <row r="622" spans="1:12" s="36" customFormat="1" ht="37.5" hidden="1" x14ac:dyDescent="0.2">
      <c r="A622" s="30"/>
      <c r="B622" s="21" t="s">
        <v>464</v>
      </c>
      <c r="C622" s="17" t="s">
        <v>54</v>
      </c>
      <c r="D622" s="18" t="s">
        <v>10</v>
      </c>
      <c r="E622" s="18" t="s">
        <v>9</v>
      </c>
      <c r="F622" s="18" t="s">
        <v>382</v>
      </c>
      <c r="G622" s="18"/>
      <c r="H622" s="1">
        <f>H623</f>
        <v>0</v>
      </c>
    </row>
    <row r="623" spans="1:12" s="36" customFormat="1" ht="39.75" hidden="1" customHeight="1" x14ac:dyDescent="0.2">
      <c r="A623" s="30"/>
      <c r="B623" s="21" t="s">
        <v>64</v>
      </c>
      <c r="C623" s="17" t="s">
        <v>54</v>
      </c>
      <c r="D623" s="18" t="s">
        <v>10</v>
      </c>
      <c r="E623" s="18" t="s">
        <v>9</v>
      </c>
      <c r="F623" s="18" t="s">
        <v>382</v>
      </c>
      <c r="G623" s="18" t="s">
        <v>38</v>
      </c>
      <c r="H623" s="1">
        <v>0</v>
      </c>
    </row>
    <row r="624" spans="1:12" s="36" customFormat="1" ht="30" customHeight="1" x14ac:dyDescent="0.2">
      <c r="A624" s="30"/>
      <c r="B624" s="21" t="s">
        <v>411</v>
      </c>
      <c r="C624" s="17" t="s">
        <v>54</v>
      </c>
      <c r="D624" s="18" t="s">
        <v>10</v>
      </c>
      <c r="E624" s="18" t="s">
        <v>9</v>
      </c>
      <c r="F624" s="18" t="s">
        <v>557</v>
      </c>
      <c r="G624" s="18"/>
      <c r="H624" s="1">
        <f>H625</f>
        <v>760</v>
      </c>
    </row>
    <row r="625" spans="1:8" s="36" customFormat="1" ht="45" customHeight="1" x14ac:dyDescent="0.2">
      <c r="A625" s="30"/>
      <c r="B625" s="21" t="s">
        <v>64</v>
      </c>
      <c r="C625" s="17" t="s">
        <v>54</v>
      </c>
      <c r="D625" s="18" t="s">
        <v>10</v>
      </c>
      <c r="E625" s="18" t="s">
        <v>9</v>
      </c>
      <c r="F625" s="18" t="s">
        <v>557</v>
      </c>
      <c r="G625" s="18" t="s">
        <v>38</v>
      </c>
      <c r="H625" s="1">
        <v>760</v>
      </c>
    </row>
    <row r="626" spans="1:8" s="36" customFormat="1" hidden="1" x14ac:dyDescent="0.2">
      <c r="A626" s="30"/>
      <c r="B626" s="21" t="s">
        <v>667</v>
      </c>
      <c r="C626" s="17" t="s">
        <v>54</v>
      </c>
      <c r="D626" s="18" t="s">
        <v>10</v>
      </c>
      <c r="E626" s="18" t="s">
        <v>9</v>
      </c>
      <c r="F626" s="18" t="s">
        <v>668</v>
      </c>
      <c r="G626" s="18"/>
      <c r="H626" s="1">
        <f>H627</f>
        <v>0</v>
      </c>
    </row>
    <row r="627" spans="1:8" s="36" customFormat="1" ht="37.5" hidden="1" x14ac:dyDescent="0.2">
      <c r="A627" s="30"/>
      <c r="B627" s="21" t="s">
        <v>64</v>
      </c>
      <c r="C627" s="17" t="s">
        <v>54</v>
      </c>
      <c r="D627" s="18" t="s">
        <v>10</v>
      </c>
      <c r="E627" s="18" t="s">
        <v>9</v>
      </c>
      <c r="F627" s="18" t="s">
        <v>668</v>
      </c>
      <c r="G627" s="18" t="s">
        <v>38</v>
      </c>
      <c r="H627" s="1">
        <v>0</v>
      </c>
    </row>
    <row r="628" spans="1:8" s="36" customFormat="1" ht="46.5" hidden="1" customHeight="1" x14ac:dyDescent="0.2">
      <c r="A628" s="30"/>
      <c r="B628" s="21" t="s">
        <v>544</v>
      </c>
      <c r="C628" s="17" t="s">
        <v>54</v>
      </c>
      <c r="D628" s="18" t="s">
        <v>10</v>
      </c>
      <c r="E628" s="18" t="s">
        <v>9</v>
      </c>
      <c r="F628" s="18" t="s">
        <v>165</v>
      </c>
      <c r="G628" s="18"/>
      <c r="H628" s="1">
        <f>H630+H629</f>
        <v>0</v>
      </c>
    </row>
    <row r="629" spans="1:8" s="36" customFormat="1" ht="46.5" hidden="1" customHeight="1" x14ac:dyDescent="0.2">
      <c r="A629" s="30"/>
      <c r="B629" s="21" t="s">
        <v>64</v>
      </c>
      <c r="C629" s="17" t="s">
        <v>54</v>
      </c>
      <c r="D629" s="18" t="s">
        <v>10</v>
      </c>
      <c r="E629" s="18" t="s">
        <v>9</v>
      </c>
      <c r="F629" s="18" t="s">
        <v>165</v>
      </c>
      <c r="G629" s="18" t="s">
        <v>38</v>
      </c>
      <c r="H629" s="1">
        <v>0</v>
      </c>
    </row>
    <row r="630" spans="1:8" s="36" customFormat="1" ht="56.25" hidden="1" x14ac:dyDescent="0.2">
      <c r="A630" s="30"/>
      <c r="B630" s="53" t="s">
        <v>335</v>
      </c>
      <c r="C630" s="17" t="s">
        <v>54</v>
      </c>
      <c r="D630" s="18" t="s">
        <v>10</v>
      </c>
      <c r="E630" s="18" t="s">
        <v>9</v>
      </c>
      <c r="F630" s="18" t="s">
        <v>165</v>
      </c>
      <c r="G630" s="18" t="s">
        <v>49</v>
      </c>
      <c r="H630" s="1">
        <f>5670-5670</f>
        <v>0</v>
      </c>
    </row>
    <row r="631" spans="1:8" s="36" customFormat="1" ht="59.25" hidden="1" customHeight="1" x14ac:dyDescent="0.2">
      <c r="A631" s="30"/>
      <c r="B631" s="21" t="s">
        <v>411</v>
      </c>
      <c r="C631" s="17" t="s">
        <v>54</v>
      </c>
      <c r="D631" s="18" t="s">
        <v>10</v>
      </c>
      <c r="E631" s="18" t="s">
        <v>9</v>
      </c>
      <c r="F631" s="18" t="s">
        <v>557</v>
      </c>
      <c r="G631" s="18"/>
      <c r="H631" s="1">
        <f>H632</f>
        <v>0</v>
      </c>
    </row>
    <row r="632" spans="1:8" s="36" customFormat="1" ht="37.5" hidden="1" x14ac:dyDescent="0.2">
      <c r="A632" s="30"/>
      <c r="B632" s="21" t="s">
        <v>64</v>
      </c>
      <c r="C632" s="17" t="s">
        <v>54</v>
      </c>
      <c r="D632" s="18" t="s">
        <v>10</v>
      </c>
      <c r="E632" s="18" t="s">
        <v>9</v>
      </c>
      <c r="F632" s="18" t="s">
        <v>557</v>
      </c>
      <c r="G632" s="18" t="s">
        <v>38</v>
      </c>
      <c r="H632" s="1"/>
    </row>
    <row r="633" spans="1:8" s="36" customFormat="1" ht="30" customHeight="1" x14ac:dyDescent="0.2">
      <c r="A633" s="30"/>
      <c r="B633" s="21" t="s">
        <v>330</v>
      </c>
      <c r="C633" s="17" t="s">
        <v>54</v>
      </c>
      <c r="D633" s="18" t="s">
        <v>10</v>
      </c>
      <c r="E633" s="18" t="s">
        <v>9</v>
      </c>
      <c r="F633" s="18" t="s">
        <v>329</v>
      </c>
      <c r="G633" s="18"/>
      <c r="H633" s="1">
        <f>H634+H635+H643</f>
        <v>16376.8</v>
      </c>
    </row>
    <row r="634" spans="1:8" s="36" customFormat="1" ht="45" customHeight="1" x14ac:dyDescent="0.2">
      <c r="A634" s="30"/>
      <c r="B634" s="21" t="s">
        <v>64</v>
      </c>
      <c r="C634" s="17" t="s">
        <v>54</v>
      </c>
      <c r="D634" s="18" t="s">
        <v>10</v>
      </c>
      <c r="E634" s="18" t="s">
        <v>9</v>
      </c>
      <c r="F634" s="18" t="s">
        <v>329</v>
      </c>
      <c r="G634" s="18" t="s">
        <v>38</v>
      </c>
      <c r="H634" s="1">
        <f>2639-2167+2639+17029.8-7928.9+1146+3018.9</f>
        <v>16376.8</v>
      </c>
    </row>
    <row r="635" spans="1:8" s="36" customFormat="1" ht="59.25" hidden="1" customHeight="1" x14ac:dyDescent="0.2">
      <c r="A635" s="30"/>
      <c r="B635" s="21" t="s">
        <v>244</v>
      </c>
      <c r="C635" s="17" t="s">
        <v>54</v>
      </c>
      <c r="D635" s="18" t="s">
        <v>10</v>
      </c>
      <c r="E635" s="18" t="s">
        <v>9</v>
      </c>
      <c r="F635" s="18" t="s">
        <v>329</v>
      </c>
      <c r="G635" s="18" t="s">
        <v>73</v>
      </c>
      <c r="H635" s="1"/>
    </row>
    <row r="636" spans="1:8" s="36" customFormat="1" ht="59.25" hidden="1" customHeight="1" x14ac:dyDescent="0.2">
      <c r="A636" s="30"/>
      <c r="B636" s="21" t="s">
        <v>456</v>
      </c>
      <c r="C636" s="17" t="s">
        <v>54</v>
      </c>
      <c r="D636" s="18" t="s">
        <v>10</v>
      </c>
      <c r="E636" s="18" t="s">
        <v>9</v>
      </c>
      <c r="F636" s="18" t="s">
        <v>453</v>
      </c>
      <c r="G636" s="18"/>
      <c r="H636" s="1">
        <f>H637+H638</f>
        <v>0</v>
      </c>
    </row>
    <row r="637" spans="1:8" s="36" customFormat="1" ht="59.25" hidden="1" customHeight="1" x14ac:dyDescent="0.2">
      <c r="A637" s="30"/>
      <c r="B637" s="21" t="s">
        <v>64</v>
      </c>
      <c r="C637" s="17" t="s">
        <v>54</v>
      </c>
      <c r="D637" s="18" t="s">
        <v>10</v>
      </c>
      <c r="E637" s="18" t="s">
        <v>9</v>
      </c>
      <c r="F637" s="18" t="s">
        <v>453</v>
      </c>
      <c r="G637" s="18" t="s">
        <v>38</v>
      </c>
      <c r="H637" s="1"/>
    </row>
    <row r="638" spans="1:8" s="36" customFormat="1" ht="59.25" hidden="1" customHeight="1" x14ac:dyDescent="0.2">
      <c r="A638" s="30"/>
      <c r="B638" s="21" t="s">
        <v>244</v>
      </c>
      <c r="C638" s="17" t="s">
        <v>54</v>
      </c>
      <c r="D638" s="18" t="s">
        <v>10</v>
      </c>
      <c r="E638" s="18" t="s">
        <v>9</v>
      </c>
      <c r="F638" s="18" t="s">
        <v>453</v>
      </c>
      <c r="G638" s="18" t="s">
        <v>73</v>
      </c>
      <c r="H638" s="1"/>
    </row>
    <row r="639" spans="1:8" s="36" customFormat="1" ht="59.25" hidden="1" customHeight="1" x14ac:dyDescent="0.2">
      <c r="A639" s="30"/>
      <c r="B639" s="21" t="s">
        <v>266</v>
      </c>
      <c r="C639" s="17" t="s">
        <v>54</v>
      </c>
      <c r="D639" s="18" t="s">
        <v>10</v>
      </c>
      <c r="E639" s="18" t="s">
        <v>9</v>
      </c>
      <c r="F639" s="18" t="s">
        <v>381</v>
      </c>
      <c r="G639" s="18"/>
      <c r="H639" s="1">
        <f>H640</f>
        <v>0</v>
      </c>
    </row>
    <row r="640" spans="1:8" s="36" customFormat="1" ht="59.25" hidden="1" customHeight="1" x14ac:dyDescent="0.2">
      <c r="A640" s="30"/>
      <c r="B640" s="21" t="s">
        <v>64</v>
      </c>
      <c r="C640" s="17" t="s">
        <v>54</v>
      </c>
      <c r="D640" s="18" t="s">
        <v>10</v>
      </c>
      <c r="E640" s="18" t="s">
        <v>9</v>
      </c>
      <c r="F640" s="18" t="s">
        <v>381</v>
      </c>
      <c r="G640" s="18" t="s">
        <v>38</v>
      </c>
      <c r="H640" s="1"/>
    </row>
    <row r="641" spans="1:8" s="36" customFormat="1" ht="37.5" hidden="1" x14ac:dyDescent="0.2">
      <c r="A641" s="30"/>
      <c r="B641" s="21" t="s">
        <v>464</v>
      </c>
      <c r="C641" s="17" t="s">
        <v>54</v>
      </c>
      <c r="D641" s="18" t="s">
        <v>10</v>
      </c>
      <c r="E641" s="18" t="s">
        <v>9</v>
      </c>
      <c r="F641" s="18" t="s">
        <v>382</v>
      </c>
      <c r="G641" s="18"/>
      <c r="H641" s="1">
        <f>H642</f>
        <v>0</v>
      </c>
    </row>
    <row r="642" spans="1:8" s="36" customFormat="1" ht="59.25" hidden="1" customHeight="1" x14ac:dyDescent="0.2">
      <c r="A642" s="30"/>
      <c r="B642" s="21" t="s">
        <v>64</v>
      </c>
      <c r="C642" s="17" t="s">
        <v>54</v>
      </c>
      <c r="D642" s="18" t="s">
        <v>10</v>
      </c>
      <c r="E642" s="18" t="s">
        <v>9</v>
      </c>
      <c r="F642" s="18" t="s">
        <v>382</v>
      </c>
      <c r="G642" s="18" t="s">
        <v>38</v>
      </c>
      <c r="H642" s="1"/>
    </row>
    <row r="643" spans="1:8" s="36" customFormat="1" ht="1.5" hidden="1" customHeight="1" x14ac:dyDescent="0.2">
      <c r="A643" s="30"/>
      <c r="B643" s="21" t="s">
        <v>244</v>
      </c>
      <c r="C643" s="17" t="s">
        <v>54</v>
      </c>
      <c r="D643" s="18" t="s">
        <v>10</v>
      </c>
      <c r="E643" s="18" t="s">
        <v>9</v>
      </c>
      <c r="F643" s="18" t="s">
        <v>329</v>
      </c>
      <c r="G643" s="18" t="s">
        <v>73</v>
      </c>
      <c r="H643" s="1">
        <v>0</v>
      </c>
    </row>
    <row r="644" spans="1:8" s="36" customFormat="1" ht="58.5" hidden="1" customHeight="1" x14ac:dyDescent="0.2">
      <c r="A644" s="30"/>
      <c r="B644" s="21" t="s">
        <v>692</v>
      </c>
      <c r="C644" s="17" t="s">
        <v>54</v>
      </c>
      <c r="D644" s="18" t="s">
        <v>10</v>
      </c>
      <c r="E644" s="18" t="s">
        <v>9</v>
      </c>
      <c r="F644" s="18" t="s">
        <v>691</v>
      </c>
      <c r="G644" s="18"/>
      <c r="H644" s="1">
        <f>H645</f>
        <v>0</v>
      </c>
    </row>
    <row r="645" spans="1:8" s="36" customFormat="1" ht="32.25" hidden="1" customHeight="1" x14ac:dyDescent="0.2">
      <c r="A645" s="30"/>
      <c r="B645" s="21" t="s">
        <v>64</v>
      </c>
      <c r="C645" s="17" t="s">
        <v>54</v>
      </c>
      <c r="D645" s="18" t="s">
        <v>10</v>
      </c>
      <c r="E645" s="18" t="s">
        <v>9</v>
      </c>
      <c r="F645" s="18" t="s">
        <v>691</v>
      </c>
      <c r="G645" s="18" t="s">
        <v>38</v>
      </c>
      <c r="H645" s="1">
        <v>0</v>
      </c>
    </row>
    <row r="646" spans="1:8" s="36" customFormat="1" ht="65.099999999999994" customHeight="1" x14ac:dyDescent="0.2">
      <c r="A646" s="30"/>
      <c r="B646" s="21" t="s">
        <v>676</v>
      </c>
      <c r="C646" s="17" t="s">
        <v>54</v>
      </c>
      <c r="D646" s="18" t="s">
        <v>10</v>
      </c>
      <c r="E646" s="18" t="s">
        <v>9</v>
      </c>
      <c r="F646" s="18" t="s">
        <v>166</v>
      </c>
      <c r="G646" s="18"/>
      <c r="H646" s="1">
        <f>H647</f>
        <v>153.80000000000001</v>
      </c>
    </row>
    <row r="647" spans="1:8" s="36" customFormat="1" ht="45" customHeight="1" x14ac:dyDescent="0.2">
      <c r="A647" s="30"/>
      <c r="B647" s="21" t="s">
        <v>64</v>
      </c>
      <c r="C647" s="17" t="s">
        <v>54</v>
      </c>
      <c r="D647" s="18" t="s">
        <v>10</v>
      </c>
      <c r="E647" s="18" t="s">
        <v>9</v>
      </c>
      <c r="F647" s="18" t="s">
        <v>166</v>
      </c>
      <c r="G647" s="18" t="s">
        <v>38</v>
      </c>
      <c r="H647" s="1">
        <f>1.8+152+1.2-1.2</f>
        <v>153.80000000000001</v>
      </c>
    </row>
    <row r="648" spans="1:8" s="36" customFormat="1" ht="59.25" hidden="1" customHeight="1" x14ac:dyDescent="0.2">
      <c r="A648" s="30"/>
      <c r="B648" s="21" t="s">
        <v>458</v>
      </c>
      <c r="C648" s="17" t="s">
        <v>54</v>
      </c>
      <c r="D648" s="18" t="s">
        <v>10</v>
      </c>
      <c r="E648" s="18" t="s">
        <v>9</v>
      </c>
      <c r="F648" s="18" t="s">
        <v>451</v>
      </c>
      <c r="G648" s="18"/>
      <c r="H648" s="1">
        <f>H649</f>
        <v>0</v>
      </c>
    </row>
    <row r="649" spans="1:8" s="36" customFormat="1" ht="59.25" hidden="1" customHeight="1" x14ac:dyDescent="0.2">
      <c r="A649" s="30"/>
      <c r="B649" s="21" t="s">
        <v>64</v>
      </c>
      <c r="C649" s="17" t="s">
        <v>54</v>
      </c>
      <c r="D649" s="18" t="s">
        <v>10</v>
      </c>
      <c r="E649" s="18" t="s">
        <v>9</v>
      </c>
      <c r="F649" s="18" t="s">
        <v>451</v>
      </c>
      <c r="G649" s="18" t="s">
        <v>38</v>
      </c>
      <c r="H649" s="1"/>
    </row>
    <row r="650" spans="1:8" s="36" customFormat="1" ht="59.25" hidden="1" customHeight="1" x14ac:dyDescent="0.2">
      <c r="A650" s="30"/>
      <c r="B650" s="21" t="s">
        <v>459</v>
      </c>
      <c r="C650" s="17" t="s">
        <v>54</v>
      </c>
      <c r="D650" s="18" t="s">
        <v>10</v>
      </c>
      <c r="E650" s="18" t="s">
        <v>9</v>
      </c>
      <c r="F650" s="18" t="s">
        <v>452</v>
      </c>
      <c r="G650" s="18"/>
      <c r="H650" s="1">
        <f>H651</f>
        <v>0</v>
      </c>
    </row>
    <row r="651" spans="1:8" s="36" customFormat="1" ht="59.25" hidden="1" customHeight="1" x14ac:dyDescent="0.2">
      <c r="A651" s="30"/>
      <c r="B651" s="21" t="s">
        <v>64</v>
      </c>
      <c r="C651" s="17" t="s">
        <v>54</v>
      </c>
      <c r="D651" s="18" t="s">
        <v>10</v>
      </c>
      <c r="E651" s="18" t="s">
        <v>9</v>
      </c>
      <c r="F651" s="18" t="s">
        <v>452</v>
      </c>
      <c r="G651" s="18" t="s">
        <v>38</v>
      </c>
      <c r="H651" s="1"/>
    </row>
    <row r="652" spans="1:8" s="36" customFormat="1" ht="37.5" hidden="1" customHeight="1" x14ac:dyDescent="0.2">
      <c r="A652" s="30"/>
      <c r="B652" s="21" t="s">
        <v>604</v>
      </c>
      <c r="C652" s="17" t="s">
        <v>54</v>
      </c>
      <c r="D652" s="18" t="s">
        <v>10</v>
      </c>
      <c r="E652" s="18" t="s">
        <v>9</v>
      </c>
      <c r="F652" s="18" t="s">
        <v>451</v>
      </c>
      <c r="G652" s="18"/>
      <c r="H652" s="1">
        <f>H653</f>
        <v>0</v>
      </c>
    </row>
    <row r="653" spans="1:8" s="36" customFormat="1" ht="27.75" hidden="1" customHeight="1" x14ac:dyDescent="0.2">
      <c r="A653" s="30"/>
      <c r="B653" s="21" t="s">
        <v>244</v>
      </c>
      <c r="C653" s="17" t="s">
        <v>54</v>
      </c>
      <c r="D653" s="18" t="s">
        <v>10</v>
      </c>
      <c r="E653" s="18" t="s">
        <v>9</v>
      </c>
      <c r="F653" s="18" t="s">
        <v>451</v>
      </c>
      <c r="G653" s="18" t="s">
        <v>73</v>
      </c>
      <c r="H653" s="1"/>
    </row>
    <row r="654" spans="1:8" s="36" customFormat="1" ht="27.75" hidden="1" customHeight="1" x14ac:dyDescent="0.2">
      <c r="A654" s="30"/>
      <c r="B654" s="21" t="s">
        <v>610</v>
      </c>
      <c r="C654" s="17" t="s">
        <v>54</v>
      </c>
      <c r="D654" s="18" t="s">
        <v>10</v>
      </c>
      <c r="E654" s="18" t="s">
        <v>9</v>
      </c>
      <c r="F654" s="18" t="s">
        <v>609</v>
      </c>
      <c r="G654" s="18"/>
      <c r="H654" s="1">
        <f>H655</f>
        <v>0</v>
      </c>
    </row>
    <row r="655" spans="1:8" s="36" customFormat="1" ht="42.75" hidden="1" customHeight="1" x14ac:dyDescent="0.2">
      <c r="A655" s="30"/>
      <c r="B655" s="21" t="s">
        <v>64</v>
      </c>
      <c r="C655" s="17" t="s">
        <v>54</v>
      </c>
      <c r="D655" s="18" t="s">
        <v>10</v>
      </c>
      <c r="E655" s="18" t="s">
        <v>9</v>
      </c>
      <c r="F655" s="18" t="s">
        <v>609</v>
      </c>
      <c r="G655" s="18" t="s">
        <v>38</v>
      </c>
      <c r="H655" s="1"/>
    </row>
    <row r="656" spans="1:8" s="36" customFormat="1" ht="30" customHeight="1" x14ac:dyDescent="0.2">
      <c r="A656" s="30"/>
      <c r="B656" s="21" t="s">
        <v>604</v>
      </c>
      <c r="C656" s="17" t="s">
        <v>54</v>
      </c>
      <c r="D656" s="18" t="s">
        <v>10</v>
      </c>
      <c r="E656" s="18" t="s">
        <v>9</v>
      </c>
      <c r="F656" s="18" t="s">
        <v>451</v>
      </c>
      <c r="G656" s="18"/>
      <c r="H656" s="1">
        <f>H657</f>
        <v>6611.5</v>
      </c>
    </row>
    <row r="657" spans="1:8" s="36" customFormat="1" ht="30" customHeight="1" x14ac:dyDescent="0.2">
      <c r="A657" s="30"/>
      <c r="B657" s="21" t="s">
        <v>244</v>
      </c>
      <c r="C657" s="17" t="s">
        <v>54</v>
      </c>
      <c r="D657" s="18" t="s">
        <v>10</v>
      </c>
      <c r="E657" s="18" t="s">
        <v>9</v>
      </c>
      <c r="F657" s="18" t="s">
        <v>451</v>
      </c>
      <c r="G657" s="18" t="s">
        <v>73</v>
      </c>
      <c r="H657" s="1">
        <f>4444.5+2167</f>
        <v>6611.5</v>
      </c>
    </row>
    <row r="658" spans="1:8" s="36" customFormat="1" ht="45" customHeight="1" x14ac:dyDescent="0.2">
      <c r="A658" s="30"/>
      <c r="B658" s="21" t="s">
        <v>802</v>
      </c>
      <c r="C658" s="17" t="s">
        <v>54</v>
      </c>
      <c r="D658" s="18" t="s">
        <v>10</v>
      </c>
      <c r="E658" s="18" t="s">
        <v>9</v>
      </c>
      <c r="F658" s="18" t="s">
        <v>101</v>
      </c>
      <c r="G658" s="18"/>
      <c r="H658" s="1">
        <f>H659</f>
        <v>190.3</v>
      </c>
    </row>
    <row r="659" spans="1:8" s="36" customFormat="1" ht="30" customHeight="1" x14ac:dyDescent="0.2">
      <c r="A659" s="30"/>
      <c r="B659" s="21" t="s">
        <v>205</v>
      </c>
      <c r="C659" s="17" t="s">
        <v>54</v>
      </c>
      <c r="D659" s="18" t="s">
        <v>10</v>
      </c>
      <c r="E659" s="18" t="s">
        <v>9</v>
      </c>
      <c r="F659" s="18" t="s">
        <v>209</v>
      </c>
      <c r="G659" s="18"/>
      <c r="H659" s="1">
        <f>H660+H663+H686</f>
        <v>190.3</v>
      </c>
    </row>
    <row r="660" spans="1:8" s="36" customFormat="1" ht="30" customHeight="1" x14ac:dyDescent="0.2">
      <c r="A660" s="30"/>
      <c r="B660" s="60" t="s">
        <v>206</v>
      </c>
      <c r="C660" s="17" t="s">
        <v>54</v>
      </c>
      <c r="D660" s="18" t="s">
        <v>10</v>
      </c>
      <c r="E660" s="18" t="s">
        <v>9</v>
      </c>
      <c r="F660" s="18" t="s">
        <v>210</v>
      </c>
      <c r="G660" s="18"/>
      <c r="H660" s="1">
        <f>H661</f>
        <v>190.3</v>
      </c>
    </row>
    <row r="661" spans="1:8" s="36" customFormat="1" ht="45" customHeight="1" x14ac:dyDescent="0.2">
      <c r="A661" s="30"/>
      <c r="B661" s="21" t="s">
        <v>207</v>
      </c>
      <c r="C661" s="17" t="s">
        <v>54</v>
      </c>
      <c r="D661" s="18" t="s">
        <v>10</v>
      </c>
      <c r="E661" s="18" t="s">
        <v>9</v>
      </c>
      <c r="F661" s="18" t="s">
        <v>211</v>
      </c>
      <c r="G661" s="18"/>
      <c r="H661" s="1">
        <f>H662</f>
        <v>190.3</v>
      </c>
    </row>
    <row r="662" spans="1:8" s="36" customFormat="1" ht="45" customHeight="1" x14ac:dyDescent="0.2">
      <c r="A662" s="30"/>
      <c r="B662" s="21" t="s">
        <v>64</v>
      </c>
      <c r="C662" s="17" t="s">
        <v>54</v>
      </c>
      <c r="D662" s="18" t="s">
        <v>10</v>
      </c>
      <c r="E662" s="18" t="s">
        <v>9</v>
      </c>
      <c r="F662" s="18" t="s">
        <v>211</v>
      </c>
      <c r="G662" s="18" t="s">
        <v>38</v>
      </c>
      <c r="H662" s="1">
        <v>190.3</v>
      </c>
    </row>
    <row r="663" spans="1:8" s="36" customFormat="1" ht="25.5" hidden="1" customHeight="1" x14ac:dyDescent="0.2">
      <c r="A663" s="30"/>
      <c r="B663" s="21" t="s">
        <v>78</v>
      </c>
      <c r="C663" s="17" t="s">
        <v>54</v>
      </c>
      <c r="D663" s="18" t="s">
        <v>10</v>
      </c>
      <c r="E663" s="18" t="s">
        <v>9</v>
      </c>
      <c r="F663" s="18" t="s">
        <v>212</v>
      </c>
      <c r="G663" s="18"/>
      <c r="H663" s="1">
        <f>H664</f>
        <v>0</v>
      </c>
    </row>
    <row r="664" spans="1:8" s="36" customFormat="1" ht="24.75" hidden="1" customHeight="1" x14ac:dyDescent="0.2">
      <c r="A664" s="30"/>
      <c r="B664" s="21" t="s">
        <v>208</v>
      </c>
      <c r="C664" s="17" t="s">
        <v>54</v>
      </c>
      <c r="D664" s="18" t="s">
        <v>10</v>
      </c>
      <c r="E664" s="18" t="s">
        <v>9</v>
      </c>
      <c r="F664" s="18" t="s">
        <v>213</v>
      </c>
      <c r="G664" s="18"/>
      <c r="H664" s="1">
        <f>H665</f>
        <v>0</v>
      </c>
    </row>
    <row r="665" spans="1:8" s="36" customFormat="1" ht="47.25" hidden="1" customHeight="1" x14ac:dyDescent="0.2">
      <c r="A665" s="30"/>
      <c r="B665" s="21" t="s">
        <v>64</v>
      </c>
      <c r="C665" s="17" t="s">
        <v>54</v>
      </c>
      <c r="D665" s="18" t="s">
        <v>10</v>
      </c>
      <c r="E665" s="18" t="s">
        <v>9</v>
      </c>
      <c r="F665" s="18" t="s">
        <v>213</v>
      </c>
      <c r="G665" s="18" t="s">
        <v>38</v>
      </c>
      <c r="H665" s="1">
        <v>0</v>
      </c>
    </row>
    <row r="666" spans="1:8" s="36" customFormat="1" ht="59.25" hidden="1" customHeight="1" x14ac:dyDescent="0.2">
      <c r="A666" s="30"/>
      <c r="B666" s="22" t="s">
        <v>421</v>
      </c>
      <c r="C666" s="17" t="s">
        <v>54</v>
      </c>
      <c r="D666" s="18" t="s">
        <v>10</v>
      </c>
      <c r="E666" s="18" t="s">
        <v>9</v>
      </c>
      <c r="F666" s="18" t="s">
        <v>414</v>
      </c>
      <c r="G666" s="18"/>
      <c r="H666" s="1">
        <f>H667</f>
        <v>0</v>
      </c>
    </row>
    <row r="667" spans="1:8" s="36" customFormat="1" ht="59.25" hidden="1" customHeight="1" x14ac:dyDescent="0.2">
      <c r="A667" s="30"/>
      <c r="B667" s="22" t="s">
        <v>422</v>
      </c>
      <c r="C667" s="17" t="s">
        <v>54</v>
      </c>
      <c r="D667" s="18" t="s">
        <v>10</v>
      </c>
      <c r="E667" s="18" t="s">
        <v>9</v>
      </c>
      <c r="F667" s="18" t="s">
        <v>415</v>
      </c>
      <c r="G667" s="18"/>
      <c r="H667" s="1">
        <f>H668</f>
        <v>0</v>
      </c>
    </row>
    <row r="668" spans="1:8" s="36" customFormat="1" ht="59.25" hidden="1" customHeight="1" x14ac:dyDescent="0.2">
      <c r="A668" s="30"/>
      <c r="B668" s="22" t="s">
        <v>412</v>
      </c>
      <c r="C668" s="17" t="s">
        <v>54</v>
      </c>
      <c r="D668" s="18" t="s">
        <v>10</v>
      </c>
      <c r="E668" s="18" t="s">
        <v>9</v>
      </c>
      <c r="F668" s="18" t="s">
        <v>416</v>
      </c>
      <c r="G668" s="18"/>
      <c r="H668" s="1">
        <f>H671+H669+H673+H675+H677</f>
        <v>0</v>
      </c>
    </row>
    <row r="669" spans="1:8" s="36" customFormat="1" ht="59.25" hidden="1" customHeight="1" x14ac:dyDescent="0.2">
      <c r="A669" s="30"/>
      <c r="B669" s="22" t="s">
        <v>413</v>
      </c>
      <c r="C669" s="17" t="s">
        <v>54</v>
      </c>
      <c r="D669" s="18" t="s">
        <v>10</v>
      </c>
      <c r="E669" s="18" t="s">
        <v>9</v>
      </c>
      <c r="F669" s="18" t="s">
        <v>417</v>
      </c>
      <c r="G669" s="18"/>
      <c r="H669" s="1">
        <f>H670</f>
        <v>0</v>
      </c>
    </row>
    <row r="670" spans="1:8" s="36" customFormat="1" ht="59.25" hidden="1" customHeight="1" x14ac:dyDescent="0.2">
      <c r="A670" s="30"/>
      <c r="B670" s="21" t="s">
        <v>64</v>
      </c>
      <c r="C670" s="17" t="s">
        <v>54</v>
      </c>
      <c r="D670" s="18" t="s">
        <v>10</v>
      </c>
      <c r="E670" s="18" t="s">
        <v>9</v>
      </c>
      <c r="F670" s="18" t="s">
        <v>417</v>
      </c>
      <c r="G670" s="18" t="s">
        <v>38</v>
      </c>
      <c r="H670" s="1"/>
    </row>
    <row r="671" spans="1:8" s="36" customFormat="1" ht="59.25" hidden="1" customHeight="1" x14ac:dyDescent="0.2">
      <c r="A671" s="30"/>
      <c r="B671" s="22" t="s">
        <v>433</v>
      </c>
      <c r="C671" s="17" t="s">
        <v>54</v>
      </c>
      <c r="D671" s="18" t="s">
        <v>10</v>
      </c>
      <c r="E671" s="18" t="s">
        <v>9</v>
      </c>
      <c r="F671" s="18" t="s">
        <v>434</v>
      </c>
      <c r="G671" s="18"/>
      <c r="H671" s="1">
        <f>H672</f>
        <v>0</v>
      </c>
    </row>
    <row r="672" spans="1:8" s="36" customFormat="1" ht="59.25" hidden="1" customHeight="1" x14ac:dyDescent="0.2">
      <c r="A672" s="30"/>
      <c r="B672" s="21" t="s">
        <v>64</v>
      </c>
      <c r="C672" s="17" t="s">
        <v>54</v>
      </c>
      <c r="D672" s="18" t="s">
        <v>10</v>
      </c>
      <c r="E672" s="18" t="s">
        <v>9</v>
      </c>
      <c r="F672" s="18" t="s">
        <v>434</v>
      </c>
      <c r="G672" s="18" t="s">
        <v>38</v>
      </c>
      <c r="H672" s="1"/>
    </row>
    <row r="673" spans="1:8" s="36" customFormat="1" ht="59.25" hidden="1" customHeight="1" x14ac:dyDescent="0.2">
      <c r="A673" s="30"/>
      <c r="B673" s="22" t="s">
        <v>435</v>
      </c>
      <c r="C673" s="17" t="s">
        <v>54</v>
      </c>
      <c r="D673" s="18" t="s">
        <v>10</v>
      </c>
      <c r="E673" s="18" t="s">
        <v>9</v>
      </c>
      <c r="F673" s="18" t="s">
        <v>436</v>
      </c>
      <c r="G673" s="18"/>
      <c r="H673" s="1">
        <f>H674</f>
        <v>0</v>
      </c>
    </row>
    <row r="674" spans="1:8" s="36" customFormat="1" ht="59.25" hidden="1" customHeight="1" x14ac:dyDescent="0.2">
      <c r="A674" s="30"/>
      <c r="B674" s="21" t="s">
        <v>64</v>
      </c>
      <c r="C674" s="17" t="s">
        <v>54</v>
      </c>
      <c r="D674" s="18" t="s">
        <v>10</v>
      </c>
      <c r="E674" s="18" t="s">
        <v>9</v>
      </c>
      <c r="F674" s="18" t="s">
        <v>436</v>
      </c>
      <c r="G674" s="18" t="s">
        <v>38</v>
      </c>
      <c r="H674" s="1"/>
    </row>
    <row r="675" spans="1:8" s="36" customFormat="1" ht="59.25" hidden="1" customHeight="1" x14ac:dyDescent="0.2">
      <c r="A675" s="30"/>
      <c r="B675" s="22" t="s">
        <v>437</v>
      </c>
      <c r="C675" s="17" t="s">
        <v>54</v>
      </c>
      <c r="D675" s="18" t="s">
        <v>10</v>
      </c>
      <c r="E675" s="18" t="s">
        <v>9</v>
      </c>
      <c r="F675" s="18" t="s">
        <v>438</v>
      </c>
      <c r="G675" s="18"/>
      <c r="H675" s="1">
        <f>H676</f>
        <v>0</v>
      </c>
    </row>
    <row r="676" spans="1:8" s="36" customFormat="1" ht="59.25" hidden="1" customHeight="1" x14ac:dyDescent="0.2">
      <c r="A676" s="66"/>
      <c r="B676" s="21" t="s">
        <v>64</v>
      </c>
      <c r="C676" s="17" t="s">
        <v>54</v>
      </c>
      <c r="D676" s="18" t="s">
        <v>10</v>
      </c>
      <c r="E676" s="18" t="s">
        <v>9</v>
      </c>
      <c r="F676" s="18" t="s">
        <v>438</v>
      </c>
      <c r="G676" s="18" t="s">
        <v>38</v>
      </c>
      <c r="H676" s="1"/>
    </row>
    <row r="677" spans="1:8" s="36" customFormat="1" ht="59.25" hidden="1" customHeight="1" x14ac:dyDescent="0.2">
      <c r="A677" s="30"/>
      <c r="B677" s="22" t="s">
        <v>493</v>
      </c>
      <c r="C677" s="17" t="s">
        <v>54</v>
      </c>
      <c r="D677" s="18" t="s">
        <v>10</v>
      </c>
      <c r="E677" s="18" t="s">
        <v>9</v>
      </c>
      <c r="F677" s="18" t="s">
        <v>492</v>
      </c>
      <c r="G677" s="18"/>
      <c r="H677" s="1">
        <f>H678</f>
        <v>0</v>
      </c>
    </row>
    <row r="678" spans="1:8" s="36" customFormat="1" ht="59.25" hidden="1" customHeight="1" x14ac:dyDescent="0.2">
      <c r="A678" s="66"/>
      <c r="B678" s="21" t="s">
        <v>64</v>
      </c>
      <c r="C678" s="17" t="s">
        <v>54</v>
      </c>
      <c r="D678" s="18" t="s">
        <v>10</v>
      </c>
      <c r="E678" s="18" t="s">
        <v>9</v>
      </c>
      <c r="F678" s="18" t="s">
        <v>492</v>
      </c>
      <c r="G678" s="18" t="s">
        <v>38</v>
      </c>
      <c r="H678" s="1"/>
    </row>
    <row r="679" spans="1:8" ht="59.25" hidden="1" customHeight="1" x14ac:dyDescent="0.2">
      <c r="B679" s="21" t="s">
        <v>395</v>
      </c>
      <c r="C679" s="17" t="s">
        <v>54</v>
      </c>
      <c r="D679" s="18" t="s">
        <v>10</v>
      </c>
      <c r="E679" s="18" t="s">
        <v>9</v>
      </c>
      <c r="F679" s="18" t="s">
        <v>384</v>
      </c>
      <c r="G679" s="18"/>
      <c r="H679" s="1"/>
    </row>
    <row r="680" spans="1:8" ht="59.25" hidden="1" customHeight="1" x14ac:dyDescent="0.2">
      <c r="B680" s="21" t="s">
        <v>396</v>
      </c>
      <c r="C680" s="17" t="s">
        <v>54</v>
      </c>
      <c r="D680" s="18" t="s">
        <v>10</v>
      </c>
      <c r="E680" s="18" t="s">
        <v>9</v>
      </c>
      <c r="F680" s="18" t="s">
        <v>385</v>
      </c>
      <c r="G680" s="18"/>
      <c r="H680" s="1"/>
    </row>
    <row r="681" spans="1:8" ht="59.25" hidden="1" customHeight="1" x14ac:dyDescent="0.2">
      <c r="B681" s="21" t="s">
        <v>161</v>
      </c>
      <c r="C681" s="17" t="s">
        <v>54</v>
      </c>
      <c r="D681" s="18" t="s">
        <v>10</v>
      </c>
      <c r="E681" s="18" t="s">
        <v>9</v>
      </c>
      <c r="F681" s="18" t="s">
        <v>386</v>
      </c>
      <c r="G681" s="18"/>
      <c r="H681" s="1"/>
    </row>
    <row r="682" spans="1:8" ht="59.25" hidden="1" customHeight="1" x14ac:dyDescent="0.2">
      <c r="B682" s="21" t="s">
        <v>64</v>
      </c>
      <c r="C682" s="17" t="s">
        <v>54</v>
      </c>
      <c r="D682" s="18" t="s">
        <v>10</v>
      </c>
      <c r="E682" s="18" t="s">
        <v>9</v>
      </c>
      <c r="F682" s="18" t="s">
        <v>386</v>
      </c>
      <c r="G682" s="18" t="s">
        <v>38</v>
      </c>
      <c r="H682" s="1"/>
    </row>
    <row r="683" spans="1:8" ht="59.25" hidden="1" customHeight="1" x14ac:dyDescent="0.2">
      <c r="B683" s="21" t="s">
        <v>324</v>
      </c>
      <c r="C683" s="17" t="s">
        <v>54</v>
      </c>
      <c r="D683" s="18" t="s">
        <v>10</v>
      </c>
      <c r="E683" s="18" t="s">
        <v>9</v>
      </c>
      <c r="F683" s="18" t="s">
        <v>387</v>
      </c>
      <c r="G683" s="18"/>
      <c r="H683" s="1">
        <f>H684</f>
        <v>0</v>
      </c>
    </row>
    <row r="684" spans="1:8" ht="59.25" hidden="1" customHeight="1" x14ac:dyDescent="0.2">
      <c r="A684" s="30"/>
      <c r="B684" s="21" t="s">
        <v>64</v>
      </c>
      <c r="C684" s="17" t="s">
        <v>54</v>
      </c>
      <c r="D684" s="18" t="s">
        <v>10</v>
      </c>
      <c r="E684" s="18" t="s">
        <v>9</v>
      </c>
      <c r="F684" s="18" t="s">
        <v>387</v>
      </c>
      <c r="G684" s="18" t="s">
        <v>38</v>
      </c>
      <c r="H684" s="1">
        <f>160-160</f>
        <v>0</v>
      </c>
    </row>
    <row r="685" spans="1:8" ht="42" hidden="1" customHeight="1" x14ac:dyDescent="0.2">
      <c r="A685" s="30"/>
      <c r="B685" s="21" t="s">
        <v>648</v>
      </c>
      <c r="C685" s="17" t="s">
        <v>54</v>
      </c>
      <c r="D685" s="18" t="s">
        <v>10</v>
      </c>
      <c r="E685" s="18" t="s">
        <v>9</v>
      </c>
      <c r="F685" s="18" t="s">
        <v>650</v>
      </c>
      <c r="G685" s="18"/>
      <c r="H685" s="1">
        <f>H686</f>
        <v>0</v>
      </c>
    </row>
    <row r="686" spans="1:8" ht="42" hidden="1" customHeight="1" x14ac:dyDescent="0.2">
      <c r="A686" s="30"/>
      <c r="B686" s="21" t="s">
        <v>649</v>
      </c>
      <c r="C686" s="17" t="s">
        <v>54</v>
      </c>
      <c r="D686" s="18" t="s">
        <v>10</v>
      </c>
      <c r="E686" s="18" t="s">
        <v>9</v>
      </c>
      <c r="F686" s="18" t="s">
        <v>651</v>
      </c>
      <c r="G686" s="18"/>
      <c r="H686" s="1">
        <f>H687</f>
        <v>0</v>
      </c>
    </row>
    <row r="687" spans="1:8" ht="42" hidden="1" customHeight="1" x14ac:dyDescent="0.2">
      <c r="A687" s="30"/>
      <c r="B687" s="21" t="s">
        <v>64</v>
      </c>
      <c r="C687" s="17" t="s">
        <v>54</v>
      </c>
      <c r="D687" s="18" t="s">
        <v>10</v>
      </c>
      <c r="E687" s="18" t="s">
        <v>9</v>
      </c>
      <c r="F687" s="18" t="s">
        <v>651</v>
      </c>
      <c r="G687" s="18" t="s">
        <v>38</v>
      </c>
      <c r="H687" s="1">
        <v>0</v>
      </c>
    </row>
    <row r="688" spans="1:8" ht="80.099999999999994" customHeight="1" x14ac:dyDescent="0.2">
      <c r="A688" s="30"/>
      <c r="B688" s="22" t="s">
        <v>606</v>
      </c>
      <c r="C688" s="17" t="s">
        <v>54</v>
      </c>
      <c r="D688" s="18" t="s">
        <v>10</v>
      </c>
      <c r="E688" s="18" t="s">
        <v>9</v>
      </c>
      <c r="F688" s="18" t="s">
        <v>414</v>
      </c>
      <c r="G688" s="18"/>
      <c r="H688" s="1">
        <f>H689</f>
        <v>15818.4</v>
      </c>
    </row>
    <row r="689" spans="1:8" ht="45" customHeight="1" x14ac:dyDescent="0.2">
      <c r="A689" s="30"/>
      <c r="B689" s="22" t="s">
        <v>611</v>
      </c>
      <c r="C689" s="17" t="s">
        <v>54</v>
      </c>
      <c r="D689" s="18" t="s">
        <v>10</v>
      </c>
      <c r="E689" s="18" t="s">
        <v>9</v>
      </c>
      <c r="F689" s="18" t="s">
        <v>415</v>
      </c>
      <c r="G689" s="18"/>
      <c r="H689" s="1">
        <f>H690+H701+H725+H749</f>
        <v>15818.4</v>
      </c>
    </row>
    <row r="690" spans="1:8" ht="80.099999999999994" customHeight="1" x14ac:dyDescent="0.2">
      <c r="A690" s="30"/>
      <c r="B690" s="22" t="s">
        <v>612</v>
      </c>
      <c r="C690" s="17" t="s">
        <v>54</v>
      </c>
      <c r="D690" s="18" t="s">
        <v>10</v>
      </c>
      <c r="E690" s="18" t="s">
        <v>9</v>
      </c>
      <c r="F690" s="18" t="s">
        <v>416</v>
      </c>
      <c r="G690" s="18"/>
      <c r="H690" s="1">
        <f>H691+H693+H695+H697+H699+H721+H723+H746</f>
        <v>2214.9</v>
      </c>
    </row>
    <row r="691" spans="1:8" ht="26.25" hidden="1" customHeight="1" x14ac:dyDescent="0.2">
      <c r="A691" s="30"/>
      <c r="B691" s="21" t="s">
        <v>562</v>
      </c>
      <c r="C691" s="17" t="s">
        <v>54</v>
      </c>
      <c r="D691" s="18" t="s">
        <v>10</v>
      </c>
      <c r="E691" s="18" t="s">
        <v>9</v>
      </c>
      <c r="F691" s="18" t="s">
        <v>564</v>
      </c>
      <c r="G691" s="18"/>
      <c r="H691" s="1">
        <f>H692</f>
        <v>0</v>
      </c>
    </row>
    <row r="692" spans="1:8" ht="45.75" hidden="1" customHeight="1" x14ac:dyDescent="0.2">
      <c r="A692" s="30"/>
      <c r="B692" s="21" t="s">
        <v>64</v>
      </c>
      <c r="C692" s="17" t="s">
        <v>54</v>
      </c>
      <c r="D692" s="18" t="s">
        <v>10</v>
      </c>
      <c r="E692" s="18" t="s">
        <v>9</v>
      </c>
      <c r="F692" s="18" t="s">
        <v>564</v>
      </c>
      <c r="G692" s="18" t="s">
        <v>38</v>
      </c>
      <c r="H692" s="1">
        <v>0</v>
      </c>
    </row>
    <row r="693" spans="1:8" ht="42.75" hidden="1" customHeight="1" x14ac:dyDescent="0.2">
      <c r="A693" s="30"/>
      <c r="B693" s="21" t="s">
        <v>413</v>
      </c>
      <c r="C693" s="17" t="s">
        <v>54</v>
      </c>
      <c r="D693" s="18" t="s">
        <v>10</v>
      </c>
      <c r="E693" s="18" t="s">
        <v>9</v>
      </c>
      <c r="F693" s="18" t="s">
        <v>602</v>
      </c>
      <c r="G693" s="18"/>
      <c r="H693" s="1">
        <f>H694</f>
        <v>0</v>
      </c>
    </row>
    <row r="694" spans="1:8" ht="39" hidden="1" customHeight="1" x14ac:dyDescent="0.2">
      <c r="A694" s="30"/>
      <c r="B694" s="21" t="s">
        <v>64</v>
      </c>
      <c r="C694" s="17" t="s">
        <v>54</v>
      </c>
      <c r="D694" s="18" t="s">
        <v>10</v>
      </c>
      <c r="E694" s="18" t="s">
        <v>9</v>
      </c>
      <c r="F694" s="18" t="s">
        <v>602</v>
      </c>
      <c r="G694" s="18" t="s">
        <v>38</v>
      </c>
      <c r="H694" s="1">
        <v>0</v>
      </c>
    </row>
    <row r="695" spans="1:8" ht="21.75" hidden="1" customHeight="1" x14ac:dyDescent="0.2">
      <c r="A695" s="30"/>
      <c r="B695" s="21" t="s">
        <v>493</v>
      </c>
      <c r="C695" s="17" t="s">
        <v>54</v>
      </c>
      <c r="D695" s="18" t="s">
        <v>10</v>
      </c>
      <c r="E695" s="18" t="s">
        <v>9</v>
      </c>
      <c r="F695" s="18" t="s">
        <v>603</v>
      </c>
      <c r="G695" s="18"/>
      <c r="H695" s="1">
        <f>H696</f>
        <v>0</v>
      </c>
    </row>
    <row r="696" spans="1:8" ht="42.75" hidden="1" customHeight="1" x14ac:dyDescent="0.2">
      <c r="A696" s="30"/>
      <c r="B696" s="21" t="s">
        <v>64</v>
      </c>
      <c r="C696" s="17" t="s">
        <v>54</v>
      </c>
      <c r="D696" s="18" t="s">
        <v>10</v>
      </c>
      <c r="E696" s="18" t="s">
        <v>9</v>
      </c>
      <c r="F696" s="18" t="s">
        <v>603</v>
      </c>
      <c r="G696" s="18" t="s">
        <v>38</v>
      </c>
      <c r="H696" s="1">
        <v>0</v>
      </c>
    </row>
    <row r="697" spans="1:8" ht="30" customHeight="1" x14ac:dyDescent="0.2">
      <c r="A697" s="30"/>
      <c r="B697" s="21" t="s">
        <v>433</v>
      </c>
      <c r="C697" s="17" t="s">
        <v>54</v>
      </c>
      <c r="D697" s="18" t="s">
        <v>10</v>
      </c>
      <c r="E697" s="18" t="s">
        <v>9</v>
      </c>
      <c r="F697" s="18" t="s">
        <v>605</v>
      </c>
      <c r="G697" s="18"/>
      <c r="H697" s="1">
        <f>H698</f>
        <v>809.2</v>
      </c>
    </row>
    <row r="698" spans="1:8" ht="45" customHeight="1" x14ac:dyDescent="0.2">
      <c r="A698" s="30"/>
      <c r="B698" s="21" t="s">
        <v>64</v>
      </c>
      <c r="C698" s="17" t="s">
        <v>54</v>
      </c>
      <c r="D698" s="18" t="s">
        <v>10</v>
      </c>
      <c r="E698" s="18" t="s">
        <v>9</v>
      </c>
      <c r="F698" s="18" t="s">
        <v>605</v>
      </c>
      <c r="G698" s="18" t="s">
        <v>38</v>
      </c>
      <c r="H698" s="1">
        <v>809.2</v>
      </c>
    </row>
    <row r="699" spans="1:8" ht="30" customHeight="1" x14ac:dyDescent="0.2">
      <c r="A699" s="30"/>
      <c r="B699" s="21" t="s">
        <v>652</v>
      </c>
      <c r="C699" s="17" t="s">
        <v>54</v>
      </c>
      <c r="D699" s="18" t="s">
        <v>10</v>
      </c>
      <c r="E699" s="18" t="s">
        <v>9</v>
      </c>
      <c r="F699" s="18" t="s">
        <v>653</v>
      </c>
      <c r="G699" s="18"/>
      <c r="H699" s="1">
        <f>H700</f>
        <v>440.1</v>
      </c>
    </row>
    <row r="700" spans="1:8" ht="45" customHeight="1" x14ac:dyDescent="0.2">
      <c r="A700" s="30"/>
      <c r="B700" s="21" t="s">
        <v>64</v>
      </c>
      <c r="C700" s="17" t="s">
        <v>54</v>
      </c>
      <c r="D700" s="18" t="s">
        <v>10</v>
      </c>
      <c r="E700" s="18" t="s">
        <v>9</v>
      </c>
      <c r="F700" s="18" t="s">
        <v>653</v>
      </c>
      <c r="G700" s="18" t="s">
        <v>38</v>
      </c>
      <c r="H700" s="1">
        <f>576.1-136</f>
        <v>440.1</v>
      </c>
    </row>
    <row r="701" spans="1:8" ht="42.75" hidden="1" customHeight="1" x14ac:dyDescent="0.2">
      <c r="A701" s="30"/>
      <c r="B701" s="21" t="s">
        <v>626</v>
      </c>
      <c r="C701" s="17" t="s">
        <v>54</v>
      </c>
      <c r="D701" s="18" t="s">
        <v>10</v>
      </c>
      <c r="E701" s="18" t="s">
        <v>9</v>
      </c>
      <c r="F701" s="18" t="s">
        <v>624</v>
      </c>
      <c r="G701" s="18"/>
      <c r="H701" s="1">
        <f>H702</f>
        <v>0</v>
      </c>
    </row>
    <row r="702" spans="1:8" ht="42.75" hidden="1" customHeight="1" x14ac:dyDescent="0.2">
      <c r="A702" s="30"/>
      <c r="B702" s="21" t="s">
        <v>601</v>
      </c>
      <c r="C702" s="17" t="s">
        <v>54</v>
      </c>
      <c r="D702" s="18" t="s">
        <v>10</v>
      </c>
      <c r="E702" s="18" t="s">
        <v>9</v>
      </c>
      <c r="F702" s="18" t="s">
        <v>623</v>
      </c>
      <c r="G702" s="18"/>
      <c r="H702" s="1">
        <f>H703</f>
        <v>0</v>
      </c>
    </row>
    <row r="703" spans="1:8" ht="42.75" hidden="1" customHeight="1" x14ac:dyDescent="0.2">
      <c r="A703" s="30"/>
      <c r="B703" s="21" t="s">
        <v>64</v>
      </c>
      <c r="C703" s="17" t="s">
        <v>54</v>
      </c>
      <c r="D703" s="18" t="s">
        <v>10</v>
      </c>
      <c r="E703" s="18" t="s">
        <v>9</v>
      </c>
      <c r="F703" s="18" t="s">
        <v>623</v>
      </c>
      <c r="G703" s="18" t="s">
        <v>38</v>
      </c>
      <c r="H703" s="1"/>
    </row>
    <row r="704" spans="1:8" ht="0.75" hidden="1" customHeight="1" x14ac:dyDescent="0.2">
      <c r="A704" s="30"/>
      <c r="B704" s="21" t="s">
        <v>388</v>
      </c>
      <c r="C704" s="17" t="s">
        <v>54</v>
      </c>
      <c r="D704" s="18" t="s">
        <v>10</v>
      </c>
      <c r="E704" s="18" t="s">
        <v>9</v>
      </c>
      <c r="F704" s="18" t="s">
        <v>390</v>
      </c>
      <c r="G704" s="18"/>
      <c r="H704" s="1">
        <f>H707+H705</f>
        <v>0</v>
      </c>
    </row>
    <row r="705" spans="1:8" ht="61.5" hidden="1" customHeight="1" x14ac:dyDescent="0.2">
      <c r="A705" s="30"/>
      <c r="B705" s="21" t="s">
        <v>597</v>
      </c>
      <c r="C705" s="17" t="s">
        <v>54</v>
      </c>
      <c r="D705" s="18" t="s">
        <v>10</v>
      </c>
      <c r="E705" s="18" t="s">
        <v>9</v>
      </c>
      <c r="F705" s="18" t="s">
        <v>627</v>
      </c>
      <c r="G705" s="18"/>
      <c r="H705" s="1">
        <f>H706</f>
        <v>0</v>
      </c>
    </row>
    <row r="706" spans="1:8" ht="44.25" hidden="1" customHeight="1" x14ac:dyDescent="0.2">
      <c r="A706" s="30"/>
      <c r="B706" s="21" t="s">
        <v>64</v>
      </c>
      <c r="C706" s="17" t="s">
        <v>54</v>
      </c>
      <c r="D706" s="18" t="s">
        <v>10</v>
      </c>
      <c r="E706" s="18" t="s">
        <v>9</v>
      </c>
      <c r="F706" s="18" t="s">
        <v>627</v>
      </c>
      <c r="G706" s="18" t="s">
        <v>38</v>
      </c>
      <c r="H706" s="1"/>
    </row>
    <row r="707" spans="1:8" ht="21.75" hidden="1" customHeight="1" x14ac:dyDescent="0.2">
      <c r="A707" s="30"/>
      <c r="B707" s="38" t="s">
        <v>395</v>
      </c>
      <c r="C707" s="17" t="s">
        <v>54</v>
      </c>
      <c r="D707" s="18" t="s">
        <v>10</v>
      </c>
      <c r="E707" s="18" t="s">
        <v>9</v>
      </c>
      <c r="F707" s="25" t="s">
        <v>384</v>
      </c>
      <c r="G707" s="18"/>
      <c r="H707" s="1">
        <f>H708</f>
        <v>0</v>
      </c>
    </row>
    <row r="708" spans="1:8" ht="27" hidden="1" customHeight="1" x14ac:dyDescent="0.2">
      <c r="A708" s="30"/>
      <c r="B708" s="38" t="s">
        <v>396</v>
      </c>
      <c r="C708" s="17" t="s">
        <v>54</v>
      </c>
      <c r="D708" s="18" t="s">
        <v>10</v>
      </c>
      <c r="E708" s="18" t="s">
        <v>9</v>
      </c>
      <c r="F708" s="25" t="s">
        <v>385</v>
      </c>
      <c r="G708" s="18"/>
      <c r="H708" s="1"/>
    </row>
    <row r="709" spans="1:8" ht="39" hidden="1" customHeight="1" x14ac:dyDescent="0.2">
      <c r="A709" s="30"/>
      <c r="B709" s="53" t="s">
        <v>581</v>
      </c>
      <c r="C709" s="17" t="s">
        <v>54</v>
      </c>
      <c r="D709" s="18" t="s">
        <v>10</v>
      </c>
      <c r="E709" s="18" t="s">
        <v>9</v>
      </c>
      <c r="F709" s="25" t="s">
        <v>582</v>
      </c>
      <c r="G709" s="18"/>
      <c r="H709" s="1">
        <f>H710</f>
        <v>0</v>
      </c>
    </row>
    <row r="710" spans="1:8" ht="29.25" hidden="1" customHeight="1" x14ac:dyDescent="0.2">
      <c r="A710" s="30"/>
      <c r="B710" s="21" t="s">
        <v>69</v>
      </c>
      <c r="C710" s="17" t="s">
        <v>54</v>
      </c>
      <c r="D710" s="18" t="s">
        <v>10</v>
      </c>
      <c r="E710" s="18" t="s">
        <v>9</v>
      </c>
      <c r="F710" s="25" t="s">
        <v>582</v>
      </c>
      <c r="G710" s="18" t="s">
        <v>67</v>
      </c>
      <c r="H710" s="1"/>
    </row>
    <row r="711" spans="1:8" ht="38.25" hidden="1" customHeight="1" x14ac:dyDescent="0.2">
      <c r="A711" s="30"/>
      <c r="B711" s="21" t="s">
        <v>161</v>
      </c>
      <c r="C711" s="17" t="s">
        <v>54</v>
      </c>
      <c r="D711" s="18" t="s">
        <v>10</v>
      </c>
      <c r="E711" s="18" t="s">
        <v>9</v>
      </c>
      <c r="F711" s="18" t="s">
        <v>386</v>
      </c>
      <c r="G711" s="18"/>
      <c r="H711" s="1">
        <f>H712</f>
        <v>0</v>
      </c>
    </row>
    <row r="712" spans="1:8" ht="41.25" hidden="1" customHeight="1" x14ac:dyDescent="0.2">
      <c r="A712" s="30"/>
      <c r="B712" s="21" t="s">
        <v>64</v>
      </c>
      <c r="C712" s="17" t="s">
        <v>54</v>
      </c>
      <c r="D712" s="18" t="s">
        <v>10</v>
      </c>
      <c r="E712" s="18" t="s">
        <v>9</v>
      </c>
      <c r="F712" s="18" t="s">
        <v>386</v>
      </c>
      <c r="G712" s="18" t="s">
        <v>38</v>
      </c>
      <c r="H712" s="1"/>
    </row>
    <row r="713" spans="1:8" ht="23.25" hidden="1" customHeight="1" x14ac:dyDescent="0.2">
      <c r="A713" s="30"/>
      <c r="B713" s="21" t="s">
        <v>266</v>
      </c>
      <c r="C713" s="17" t="s">
        <v>54</v>
      </c>
      <c r="D713" s="18" t="s">
        <v>10</v>
      </c>
      <c r="E713" s="18" t="s">
        <v>9</v>
      </c>
      <c r="F713" s="18" t="s">
        <v>578</v>
      </c>
      <c r="G713" s="18"/>
      <c r="H713" s="1">
        <f>H714</f>
        <v>0</v>
      </c>
    </row>
    <row r="714" spans="1:8" ht="40.5" hidden="1" customHeight="1" x14ac:dyDescent="0.2">
      <c r="A714" s="30"/>
      <c r="B714" s="21" t="s">
        <v>64</v>
      </c>
      <c r="C714" s="17" t="s">
        <v>54</v>
      </c>
      <c r="D714" s="18" t="s">
        <v>10</v>
      </c>
      <c r="E714" s="18" t="s">
        <v>9</v>
      </c>
      <c r="F714" s="18" t="s">
        <v>578</v>
      </c>
      <c r="G714" s="18" t="s">
        <v>38</v>
      </c>
      <c r="H714" s="1">
        <v>0</v>
      </c>
    </row>
    <row r="715" spans="1:8" ht="62.25" hidden="1" customHeight="1" x14ac:dyDescent="0.2">
      <c r="A715" s="30"/>
      <c r="B715" s="21" t="s">
        <v>521</v>
      </c>
      <c r="C715" s="17" t="s">
        <v>54</v>
      </c>
      <c r="D715" s="18" t="s">
        <v>10</v>
      </c>
      <c r="E715" s="18" t="s">
        <v>9</v>
      </c>
      <c r="F715" s="18" t="s">
        <v>579</v>
      </c>
      <c r="G715" s="18"/>
      <c r="H715" s="1"/>
    </row>
    <row r="716" spans="1:8" ht="38.25" hidden="1" customHeight="1" x14ac:dyDescent="0.2">
      <c r="A716" s="30"/>
      <c r="B716" s="21" t="s">
        <v>64</v>
      </c>
      <c r="C716" s="17" t="s">
        <v>54</v>
      </c>
      <c r="D716" s="18" t="s">
        <v>10</v>
      </c>
      <c r="E716" s="18" t="s">
        <v>9</v>
      </c>
      <c r="F716" s="18" t="s">
        <v>579</v>
      </c>
      <c r="G716" s="18" t="s">
        <v>38</v>
      </c>
      <c r="H716" s="1"/>
    </row>
    <row r="717" spans="1:8" ht="38.25" hidden="1" customHeight="1" x14ac:dyDescent="0.2">
      <c r="A717" s="30"/>
      <c r="B717" s="21" t="s">
        <v>616</v>
      </c>
      <c r="C717" s="17" t="s">
        <v>54</v>
      </c>
      <c r="D717" s="18" t="s">
        <v>10</v>
      </c>
      <c r="E717" s="18" t="s">
        <v>10</v>
      </c>
      <c r="F717" s="18"/>
      <c r="G717" s="18"/>
      <c r="H717" s="1">
        <f>H718</f>
        <v>0</v>
      </c>
    </row>
    <row r="718" spans="1:8" ht="38.25" hidden="1" customHeight="1" x14ac:dyDescent="0.2">
      <c r="A718" s="30"/>
      <c r="B718" s="21" t="s">
        <v>618</v>
      </c>
      <c r="C718" s="17" t="s">
        <v>54</v>
      </c>
      <c r="D718" s="18" t="s">
        <v>10</v>
      </c>
      <c r="E718" s="18" t="s">
        <v>10</v>
      </c>
      <c r="F718" s="18" t="s">
        <v>617</v>
      </c>
      <c r="G718" s="18"/>
      <c r="H718" s="1">
        <f>H719</f>
        <v>0</v>
      </c>
    </row>
    <row r="719" spans="1:8" ht="29.25" hidden="1" customHeight="1" x14ac:dyDescent="0.2">
      <c r="A719" s="30"/>
      <c r="B719" s="21" t="s">
        <v>619</v>
      </c>
      <c r="C719" s="17" t="s">
        <v>54</v>
      </c>
      <c r="D719" s="18" t="s">
        <v>10</v>
      </c>
      <c r="E719" s="18" t="s">
        <v>10</v>
      </c>
      <c r="F719" s="18" t="s">
        <v>620</v>
      </c>
      <c r="G719" s="18"/>
      <c r="H719" s="1">
        <f>H720</f>
        <v>0</v>
      </c>
    </row>
    <row r="720" spans="1:8" ht="38.25" hidden="1" customHeight="1" x14ac:dyDescent="0.2">
      <c r="A720" s="30"/>
      <c r="B720" s="21" t="s">
        <v>39</v>
      </c>
      <c r="C720" s="17" t="s">
        <v>54</v>
      </c>
      <c r="D720" s="18" t="s">
        <v>10</v>
      </c>
      <c r="E720" s="18" t="s">
        <v>10</v>
      </c>
      <c r="F720" s="18" t="s">
        <v>620</v>
      </c>
      <c r="G720" s="18" t="s">
        <v>40</v>
      </c>
      <c r="H720" s="1"/>
    </row>
    <row r="721" spans="1:8" ht="111" hidden="1" customHeight="1" x14ac:dyDescent="0.2">
      <c r="A721" s="30"/>
      <c r="B721" s="21" t="s">
        <v>715</v>
      </c>
      <c r="C721" s="17" t="s">
        <v>54</v>
      </c>
      <c r="D721" s="18" t="s">
        <v>10</v>
      </c>
      <c r="E721" s="18" t="s">
        <v>9</v>
      </c>
      <c r="F721" s="18" t="s">
        <v>716</v>
      </c>
      <c r="G721" s="18"/>
      <c r="H721" s="1">
        <f>H722</f>
        <v>0</v>
      </c>
    </row>
    <row r="722" spans="1:8" ht="24.75" hidden="1" customHeight="1" x14ac:dyDescent="0.2">
      <c r="A722" s="30"/>
      <c r="B722" s="21" t="s">
        <v>244</v>
      </c>
      <c r="C722" s="17" t="s">
        <v>54</v>
      </c>
      <c r="D722" s="18" t="s">
        <v>10</v>
      </c>
      <c r="E722" s="18" t="s">
        <v>9</v>
      </c>
      <c r="F722" s="18" t="s">
        <v>716</v>
      </c>
      <c r="G722" s="18" t="s">
        <v>73</v>
      </c>
      <c r="H722" s="1">
        <v>0</v>
      </c>
    </row>
    <row r="723" spans="1:8" ht="119.25" hidden="1" customHeight="1" x14ac:dyDescent="0.2">
      <c r="A723" s="30"/>
      <c r="B723" s="21" t="s">
        <v>730</v>
      </c>
      <c r="C723" s="17" t="s">
        <v>54</v>
      </c>
      <c r="D723" s="18" t="s">
        <v>10</v>
      </c>
      <c r="E723" s="18" t="s">
        <v>9</v>
      </c>
      <c r="F723" s="18" t="s">
        <v>725</v>
      </c>
      <c r="G723" s="18"/>
      <c r="H723" s="1">
        <f>H724</f>
        <v>0</v>
      </c>
    </row>
    <row r="724" spans="1:8" ht="24.75" hidden="1" customHeight="1" x14ac:dyDescent="0.2">
      <c r="A724" s="30"/>
      <c r="B724" s="21" t="s">
        <v>244</v>
      </c>
      <c r="C724" s="17" t="s">
        <v>54</v>
      </c>
      <c r="D724" s="18" t="s">
        <v>10</v>
      </c>
      <c r="E724" s="18" t="s">
        <v>9</v>
      </c>
      <c r="F724" s="18" t="s">
        <v>725</v>
      </c>
      <c r="G724" s="18" t="s">
        <v>73</v>
      </c>
      <c r="H724" s="1">
        <v>0</v>
      </c>
    </row>
    <row r="725" spans="1:8" ht="38.25" hidden="1" customHeight="1" x14ac:dyDescent="0.2">
      <c r="A725" s="30"/>
      <c r="B725" s="21" t="s">
        <v>688</v>
      </c>
      <c r="C725" s="17" t="s">
        <v>54</v>
      </c>
      <c r="D725" s="18" t="s">
        <v>10</v>
      </c>
      <c r="E725" s="18" t="s">
        <v>9</v>
      </c>
      <c r="F725" s="18" t="s">
        <v>624</v>
      </c>
      <c r="G725" s="18"/>
      <c r="H725" s="1">
        <f>H726</f>
        <v>0</v>
      </c>
    </row>
    <row r="726" spans="1:8" ht="107.25" hidden="1" customHeight="1" x14ac:dyDescent="0.2">
      <c r="A726" s="30"/>
      <c r="B726" s="21" t="s">
        <v>689</v>
      </c>
      <c r="C726" s="18" t="s">
        <v>54</v>
      </c>
      <c r="D726" s="18" t="s">
        <v>10</v>
      </c>
      <c r="E726" s="18" t="s">
        <v>9</v>
      </c>
      <c r="F726" s="18" t="s">
        <v>690</v>
      </c>
      <c r="G726" s="18"/>
      <c r="H726" s="1">
        <f>H727</f>
        <v>0</v>
      </c>
    </row>
    <row r="727" spans="1:8" ht="24.75" hidden="1" customHeight="1" x14ac:dyDescent="0.2">
      <c r="A727" s="30"/>
      <c r="B727" s="21" t="s">
        <v>244</v>
      </c>
      <c r="C727" s="18" t="s">
        <v>54</v>
      </c>
      <c r="D727" s="18" t="s">
        <v>10</v>
      </c>
      <c r="E727" s="18" t="s">
        <v>9</v>
      </c>
      <c r="F727" s="18" t="s">
        <v>690</v>
      </c>
      <c r="G727" s="18" t="s">
        <v>73</v>
      </c>
      <c r="H727" s="1">
        <v>0</v>
      </c>
    </row>
    <row r="728" spans="1:8" ht="23.25" hidden="1" customHeight="1" x14ac:dyDescent="0.2">
      <c r="A728" s="30"/>
      <c r="B728" s="21" t="s">
        <v>388</v>
      </c>
      <c r="C728" s="17" t="s">
        <v>54</v>
      </c>
      <c r="D728" s="18" t="s">
        <v>10</v>
      </c>
      <c r="E728" s="18" t="s">
        <v>9</v>
      </c>
      <c r="F728" s="18" t="s">
        <v>390</v>
      </c>
      <c r="G728" s="18"/>
      <c r="H728" s="1">
        <f>H732+H729</f>
        <v>0</v>
      </c>
    </row>
    <row r="729" spans="1:8" ht="42.75" hidden="1" customHeight="1" x14ac:dyDescent="0.2">
      <c r="A729" s="30"/>
      <c r="B729" s="21" t="s">
        <v>394</v>
      </c>
      <c r="C729" s="17" t="s">
        <v>54</v>
      </c>
      <c r="D729" s="18" t="s">
        <v>10</v>
      </c>
      <c r="E729" s="18" t="s">
        <v>9</v>
      </c>
      <c r="F729" s="18" t="s">
        <v>391</v>
      </c>
      <c r="G729" s="18"/>
      <c r="H729" s="1">
        <f>H730</f>
        <v>0</v>
      </c>
    </row>
    <row r="730" spans="1:8" ht="39" hidden="1" customHeight="1" x14ac:dyDescent="0.2">
      <c r="A730" s="30"/>
      <c r="B730" s="21" t="s">
        <v>323</v>
      </c>
      <c r="C730" s="17" t="s">
        <v>54</v>
      </c>
      <c r="D730" s="18" t="s">
        <v>10</v>
      </c>
      <c r="E730" s="18" t="s">
        <v>9</v>
      </c>
      <c r="F730" s="18" t="s">
        <v>563</v>
      </c>
      <c r="G730" s="18"/>
      <c r="H730" s="1">
        <f>H731</f>
        <v>0</v>
      </c>
    </row>
    <row r="731" spans="1:8" ht="40.5" hidden="1" customHeight="1" x14ac:dyDescent="0.2">
      <c r="A731" s="30"/>
      <c r="B731" s="21" t="s">
        <v>64</v>
      </c>
      <c r="C731" s="17" t="s">
        <v>54</v>
      </c>
      <c r="D731" s="18" t="s">
        <v>10</v>
      </c>
      <c r="E731" s="18" t="s">
        <v>9</v>
      </c>
      <c r="F731" s="18" t="s">
        <v>563</v>
      </c>
      <c r="G731" s="18" t="s">
        <v>38</v>
      </c>
      <c r="H731" s="1">
        <v>0</v>
      </c>
    </row>
    <row r="732" spans="1:8" ht="24" hidden="1" customHeight="1" x14ac:dyDescent="0.2">
      <c r="A732" s="30"/>
      <c r="B732" s="38" t="s">
        <v>395</v>
      </c>
      <c r="C732" s="17" t="s">
        <v>54</v>
      </c>
      <c r="D732" s="18" t="s">
        <v>10</v>
      </c>
      <c r="E732" s="18" t="s">
        <v>9</v>
      </c>
      <c r="F732" s="25" t="s">
        <v>384</v>
      </c>
      <c r="G732" s="18"/>
      <c r="H732" s="1">
        <f>H733</f>
        <v>0</v>
      </c>
    </row>
    <row r="733" spans="1:8" ht="25.5" hidden="1" customHeight="1" x14ac:dyDescent="0.2">
      <c r="A733" s="30"/>
      <c r="B733" s="38" t="s">
        <v>396</v>
      </c>
      <c r="C733" s="17" t="s">
        <v>54</v>
      </c>
      <c r="D733" s="18" t="s">
        <v>10</v>
      </c>
      <c r="E733" s="18" t="s">
        <v>9</v>
      </c>
      <c r="F733" s="25" t="s">
        <v>385</v>
      </c>
      <c r="G733" s="18"/>
      <c r="H733" s="1">
        <f>H734+H736+H738+H740+H742+H744</f>
        <v>0</v>
      </c>
    </row>
    <row r="734" spans="1:8" ht="38.25" hidden="1" customHeight="1" x14ac:dyDescent="0.2">
      <c r="A734" s="30"/>
      <c r="B734" s="21" t="s">
        <v>161</v>
      </c>
      <c r="C734" s="17" t="s">
        <v>54</v>
      </c>
      <c r="D734" s="18" t="s">
        <v>10</v>
      </c>
      <c r="E734" s="18" t="s">
        <v>9</v>
      </c>
      <c r="F734" s="18" t="s">
        <v>386</v>
      </c>
      <c r="G734" s="18"/>
      <c r="H734" s="1">
        <f>H735</f>
        <v>0</v>
      </c>
    </row>
    <row r="735" spans="1:8" ht="38.25" hidden="1" customHeight="1" x14ac:dyDescent="0.2">
      <c r="A735" s="30"/>
      <c r="B735" s="21" t="s">
        <v>64</v>
      </c>
      <c r="C735" s="17" t="s">
        <v>54</v>
      </c>
      <c r="D735" s="18" t="s">
        <v>10</v>
      </c>
      <c r="E735" s="18" t="s">
        <v>9</v>
      </c>
      <c r="F735" s="18" t="s">
        <v>386</v>
      </c>
      <c r="G735" s="18" t="s">
        <v>38</v>
      </c>
      <c r="H735" s="1">
        <v>0</v>
      </c>
    </row>
    <row r="736" spans="1:8" ht="38.25" hidden="1" customHeight="1" x14ac:dyDescent="0.2">
      <c r="A736" s="30"/>
      <c r="B736" s="21" t="s">
        <v>207</v>
      </c>
      <c r="C736" s="17" t="s">
        <v>54</v>
      </c>
      <c r="D736" s="18" t="s">
        <v>10</v>
      </c>
      <c r="E736" s="18" t="s">
        <v>9</v>
      </c>
      <c r="F736" s="18" t="s">
        <v>670</v>
      </c>
      <c r="G736" s="18"/>
      <c r="H736" s="1">
        <f>H737</f>
        <v>0</v>
      </c>
    </row>
    <row r="737" spans="1:8" ht="38.25" hidden="1" customHeight="1" x14ac:dyDescent="0.2">
      <c r="A737" s="30"/>
      <c r="B737" s="21" t="s">
        <v>64</v>
      </c>
      <c r="C737" s="17" t="s">
        <v>54</v>
      </c>
      <c r="D737" s="18" t="s">
        <v>10</v>
      </c>
      <c r="E737" s="18" t="s">
        <v>9</v>
      </c>
      <c r="F737" s="18" t="s">
        <v>670</v>
      </c>
      <c r="G737" s="18" t="s">
        <v>38</v>
      </c>
      <c r="H737" s="1">
        <v>0</v>
      </c>
    </row>
    <row r="738" spans="1:8" ht="26.25" hidden="1" customHeight="1" x14ac:dyDescent="0.2">
      <c r="A738" s="30"/>
      <c r="B738" s="21" t="s">
        <v>266</v>
      </c>
      <c r="C738" s="17" t="s">
        <v>54</v>
      </c>
      <c r="D738" s="18" t="s">
        <v>10</v>
      </c>
      <c r="E738" s="18" t="s">
        <v>9</v>
      </c>
      <c r="F738" s="18" t="s">
        <v>578</v>
      </c>
      <c r="G738" s="18"/>
      <c r="H738" s="1">
        <f>H739</f>
        <v>0</v>
      </c>
    </row>
    <row r="739" spans="1:8" ht="38.25" hidden="1" customHeight="1" x14ac:dyDescent="0.2">
      <c r="A739" s="30"/>
      <c r="B739" s="21" t="s">
        <v>64</v>
      </c>
      <c r="C739" s="17" t="s">
        <v>54</v>
      </c>
      <c r="D739" s="18" t="s">
        <v>10</v>
      </c>
      <c r="E739" s="18" t="s">
        <v>9</v>
      </c>
      <c r="F739" s="18" t="s">
        <v>578</v>
      </c>
      <c r="G739" s="18" t="s">
        <v>38</v>
      </c>
      <c r="H739" s="1">
        <v>0</v>
      </c>
    </row>
    <row r="740" spans="1:8" ht="24" hidden="1" customHeight="1" x14ac:dyDescent="0.2">
      <c r="A740" s="30"/>
      <c r="B740" s="21" t="s">
        <v>208</v>
      </c>
      <c r="C740" s="17" t="s">
        <v>54</v>
      </c>
      <c r="D740" s="18" t="s">
        <v>10</v>
      </c>
      <c r="E740" s="18" t="s">
        <v>9</v>
      </c>
      <c r="F740" s="18" t="s">
        <v>671</v>
      </c>
      <c r="G740" s="18"/>
      <c r="H740" s="1">
        <f>H741</f>
        <v>0</v>
      </c>
    </row>
    <row r="741" spans="1:8" ht="38.25" hidden="1" customHeight="1" x14ac:dyDescent="0.2">
      <c r="A741" s="30"/>
      <c r="B741" s="21" t="s">
        <v>64</v>
      </c>
      <c r="C741" s="17" t="s">
        <v>54</v>
      </c>
      <c r="D741" s="18" t="s">
        <v>10</v>
      </c>
      <c r="E741" s="18" t="s">
        <v>9</v>
      </c>
      <c r="F741" s="18" t="s">
        <v>671</v>
      </c>
      <c r="G741" s="18" t="s">
        <v>38</v>
      </c>
      <c r="H741" s="1">
        <v>0</v>
      </c>
    </row>
    <row r="742" spans="1:8" ht="64.5" hidden="1" customHeight="1" x14ac:dyDescent="0.2">
      <c r="A742" s="30"/>
      <c r="B742" s="21" t="s">
        <v>625</v>
      </c>
      <c r="C742" s="17" t="s">
        <v>54</v>
      </c>
      <c r="D742" s="18" t="s">
        <v>10</v>
      </c>
      <c r="E742" s="18" t="s">
        <v>9</v>
      </c>
      <c r="F742" s="18" t="s">
        <v>579</v>
      </c>
      <c r="G742" s="18"/>
      <c r="H742" s="1">
        <f>H743</f>
        <v>0</v>
      </c>
    </row>
    <row r="743" spans="1:8" ht="38.25" hidden="1" customHeight="1" x14ac:dyDescent="0.2">
      <c r="A743" s="30"/>
      <c r="B743" s="21" t="s">
        <v>64</v>
      </c>
      <c r="C743" s="17" t="s">
        <v>54</v>
      </c>
      <c r="D743" s="18" t="s">
        <v>10</v>
      </c>
      <c r="E743" s="18" t="s">
        <v>9</v>
      </c>
      <c r="F743" s="18" t="s">
        <v>579</v>
      </c>
      <c r="G743" s="18" t="s">
        <v>38</v>
      </c>
      <c r="H743" s="1">
        <v>0</v>
      </c>
    </row>
    <row r="744" spans="1:8" ht="25.5" hidden="1" customHeight="1" x14ac:dyDescent="0.2">
      <c r="A744" s="30"/>
      <c r="B744" s="21" t="s">
        <v>604</v>
      </c>
      <c r="C744" s="17" t="s">
        <v>54</v>
      </c>
      <c r="D744" s="18" t="s">
        <v>10</v>
      </c>
      <c r="E744" s="18" t="s">
        <v>9</v>
      </c>
      <c r="F744" s="18" t="s">
        <v>669</v>
      </c>
      <c r="G744" s="18"/>
      <c r="H744" s="1">
        <f>H745</f>
        <v>0</v>
      </c>
    </row>
    <row r="745" spans="1:8" ht="24" hidden="1" customHeight="1" x14ac:dyDescent="0.2">
      <c r="A745" s="30"/>
      <c r="B745" s="21" t="s">
        <v>244</v>
      </c>
      <c r="C745" s="17" t="s">
        <v>54</v>
      </c>
      <c r="D745" s="18" t="s">
        <v>10</v>
      </c>
      <c r="E745" s="18" t="s">
        <v>9</v>
      </c>
      <c r="F745" s="18" t="s">
        <v>669</v>
      </c>
      <c r="G745" s="18" t="s">
        <v>73</v>
      </c>
      <c r="H745" s="1">
        <v>0</v>
      </c>
    </row>
    <row r="746" spans="1:8" ht="30" customHeight="1" x14ac:dyDescent="0.2">
      <c r="A746" s="30"/>
      <c r="B746" s="21" t="s">
        <v>752</v>
      </c>
      <c r="C746" s="17" t="s">
        <v>54</v>
      </c>
      <c r="D746" s="18" t="s">
        <v>10</v>
      </c>
      <c r="E746" s="18" t="s">
        <v>9</v>
      </c>
      <c r="F746" s="18" t="s">
        <v>751</v>
      </c>
      <c r="G746" s="18"/>
      <c r="H746" s="1">
        <f>H747+H748</f>
        <v>965.6</v>
      </c>
    </row>
    <row r="747" spans="1:8" ht="39" customHeight="1" x14ac:dyDescent="0.2">
      <c r="A747" s="30"/>
      <c r="B747" s="21" t="s">
        <v>64</v>
      </c>
      <c r="C747" s="17" t="s">
        <v>54</v>
      </c>
      <c r="D747" s="18" t="s">
        <v>10</v>
      </c>
      <c r="E747" s="18" t="s">
        <v>9</v>
      </c>
      <c r="F747" s="18" t="s">
        <v>751</v>
      </c>
      <c r="G747" s="18" t="s">
        <v>38</v>
      </c>
      <c r="H747" s="1">
        <f>136+353.6</f>
        <v>489.6</v>
      </c>
    </row>
    <row r="748" spans="1:8" ht="30" customHeight="1" x14ac:dyDescent="0.2">
      <c r="A748" s="30"/>
      <c r="B748" s="21" t="s">
        <v>69</v>
      </c>
      <c r="C748" s="17" t="s">
        <v>54</v>
      </c>
      <c r="D748" s="18" t="s">
        <v>10</v>
      </c>
      <c r="E748" s="18" t="s">
        <v>9</v>
      </c>
      <c r="F748" s="18" t="s">
        <v>751</v>
      </c>
      <c r="G748" s="18" t="s">
        <v>67</v>
      </c>
      <c r="H748" s="39">
        <v>476</v>
      </c>
    </row>
    <row r="749" spans="1:8" ht="45" customHeight="1" x14ac:dyDescent="0.2">
      <c r="A749" s="30"/>
      <c r="B749" s="21" t="s">
        <v>626</v>
      </c>
      <c r="C749" s="17" t="s">
        <v>54</v>
      </c>
      <c r="D749" s="18" t="s">
        <v>10</v>
      </c>
      <c r="E749" s="18" t="s">
        <v>9</v>
      </c>
      <c r="F749" s="18" t="s">
        <v>624</v>
      </c>
      <c r="G749" s="18"/>
      <c r="H749" s="1">
        <f>H750</f>
        <v>13603.5</v>
      </c>
    </row>
    <row r="750" spans="1:8" ht="45" customHeight="1" x14ac:dyDescent="0.2">
      <c r="A750" s="30"/>
      <c r="B750" s="21" t="s">
        <v>601</v>
      </c>
      <c r="C750" s="17" t="s">
        <v>54</v>
      </c>
      <c r="D750" s="18" t="s">
        <v>10</v>
      </c>
      <c r="E750" s="18" t="s">
        <v>9</v>
      </c>
      <c r="F750" s="18" t="s">
        <v>623</v>
      </c>
      <c r="G750" s="18"/>
      <c r="H750" s="1">
        <f>H751</f>
        <v>13603.5</v>
      </c>
    </row>
    <row r="751" spans="1:8" ht="45" customHeight="1" x14ac:dyDescent="0.2">
      <c r="A751" s="30"/>
      <c r="B751" s="21" t="s">
        <v>64</v>
      </c>
      <c r="C751" s="17" t="s">
        <v>54</v>
      </c>
      <c r="D751" s="18" t="s">
        <v>10</v>
      </c>
      <c r="E751" s="18" t="s">
        <v>9</v>
      </c>
      <c r="F751" s="18" t="s">
        <v>623</v>
      </c>
      <c r="G751" s="18" t="s">
        <v>38</v>
      </c>
      <c r="H751" s="1">
        <f>11699+1904.5</f>
        <v>13603.5</v>
      </c>
    </row>
    <row r="752" spans="1:8" ht="30" customHeight="1" x14ac:dyDescent="0.2">
      <c r="A752" s="30"/>
      <c r="B752" s="21" t="s">
        <v>388</v>
      </c>
      <c r="C752" s="17" t="s">
        <v>54</v>
      </c>
      <c r="D752" s="18" t="s">
        <v>10</v>
      </c>
      <c r="E752" s="18" t="s">
        <v>9</v>
      </c>
      <c r="F752" s="18" t="s">
        <v>390</v>
      </c>
      <c r="G752" s="18"/>
      <c r="H752" s="1">
        <f>H753</f>
        <v>6876.7000000000007</v>
      </c>
    </row>
    <row r="753" spans="1:8" ht="30" customHeight="1" x14ac:dyDescent="0.2">
      <c r="A753" s="30"/>
      <c r="B753" s="38" t="s">
        <v>395</v>
      </c>
      <c r="C753" s="17" t="s">
        <v>54</v>
      </c>
      <c r="D753" s="18" t="s">
        <v>10</v>
      </c>
      <c r="E753" s="18" t="s">
        <v>9</v>
      </c>
      <c r="F753" s="25" t="s">
        <v>384</v>
      </c>
      <c r="G753" s="18"/>
      <c r="H753" s="1">
        <f>H754</f>
        <v>6876.7000000000007</v>
      </c>
    </row>
    <row r="754" spans="1:8" ht="30" customHeight="1" x14ac:dyDescent="0.2">
      <c r="A754" s="30"/>
      <c r="B754" s="38" t="s">
        <v>396</v>
      </c>
      <c r="C754" s="17" t="s">
        <v>54</v>
      </c>
      <c r="D754" s="18" t="s">
        <v>10</v>
      </c>
      <c r="E754" s="18" t="s">
        <v>9</v>
      </c>
      <c r="F754" s="25" t="s">
        <v>385</v>
      </c>
      <c r="G754" s="18"/>
      <c r="H754" s="1">
        <f>H755+H757+H759+H761+H763+H765+H767+H769</f>
        <v>6876.7000000000007</v>
      </c>
    </row>
    <row r="755" spans="1:8" ht="45" customHeight="1" x14ac:dyDescent="0.2">
      <c r="A755" s="30"/>
      <c r="B755" s="53" t="s">
        <v>581</v>
      </c>
      <c r="C755" s="17" t="s">
        <v>54</v>
      </c>
      <c r="D755" s="18" t="s">
        <v>10</v>
      </c>
      <c r="E755" s="18" t="s">
        <v>9</v>
      </c>
      <c r="F755" s="25" t="s">
        <v>582</v>
      </c>
      <c r="G755" s="18"/>
      <c r="H755" s="39">
        <f>H756</f>
        <v>894.3</v>
      </c>
    </row>
    <row r="756" spans="1:8" ht="30" customHeight="1" x14ac:dyDescent="0.2">
      <c r="A756" s="30"/>
      <c r="B756" s="21" t="s">
        <v>69</v>
      </c>
      <c r="C756" s="17" t="s">
        <v>54</v>
      </c>
      <c r="D756" s="18" t="s">
        <v>10</v>
      </c>
      <c r="E756" s="18" t="s">
        <v>9</v>
      </c>
      <c r="F756" s="25" t="s">
        <v>582</v>
      </c>
      <c r="G756" s="18" t="s">
        <v>67</v>
      </c>
      <c r="H756" s="39">
        <v>894.3</v>
      </c>
    </row>
    <row r="757" spans="1:8" ht="45" customHeight="1" x14ac:dyDescent="0.2">
      <c r="A757" s="30"/>
      <c r="B757" s="21" t="s">
        <v>161</v>
      </c>
      <c r="C757" s="17" t="s">
        <v>54</v>
      </c>
      <c r="D757" s="18" t="s">
        <v>10</v>
      </c>
      <c r="E757" s="18" t="s">
        <v>9</v>
      </c>
      <c r="F757" s="18" t="s">
        <v>386</v>
      </c>
      <c r="G757" s="18"/>
      <c r="H757" s="39">
        <f>H758</f>
        <v>203.2</v>
      </c>
    </row>
    <row r="758" spans="1:8" ht="45" customHeight="1" x14ac:dyDescent="0.2">
      <c r="A758" s="30"/>
      <c r="B758" s="21" t="s">
        <v>64</v>
      </c>
      <c r="C758" s="17" t="s">
        <v>54</v>
      </c>
      <c r="D758" s="18" t="s">
        <v>10</v>
      </c>
      <c r="E758" s="18" t="s">
        <v>9</v>
      </c>
      <c r="F758" s="18" t="s">
        <v>386</v>
      </c>
      <c r="G758" s="18" t="s">
        <v>38</v>
      </c>
      <c r="H758" s="39">
        <f>526-322.8</f>
        <v>203.2</v>
      </c>
    </row>
    <row r="759" spans="1:8" ht="30" customHeight="1" x14ac:dyDescent="0.2">
      <c r="A759" s="30"/>
      <c r="B759" s="21" t="s">
        <v>493</v>
      </c>
      <c r="C759" s="17" t="s">
        <v>54</v>
      </c>
      <c r="D759" s="18" t="s">
        <v>10</v>
      </c>
      <c r="E759" s="18" t="s">
        <v>9</v>
      </c>
      <c r="F759" s="18" t="s">
        <v>803</v>
      </c>
      <c r="G759" s="18"/>
      <c r="H759" s="39">
        <f>H760</f>
        <v>595.70000000000005</v>
      </c>
    </row>
    <row r="760" spans="1:8" ht="45" customHeight="1" x14ac:dyDescent="0.2">
      <c r="A760" s="30"/>
      <c r="B760" s="21" t="s">
        <v>64</v>
      </c>
      <c r="C760" s="17" t="s">
        <v>54</v>
      </c>
      <c r="D760" s="18" t="s">
        <v>10</v>
      </c>
      <c r="E760" s="18" t="s">
        <v>9</v>
      </c>
      <c r="F760" s="18" t="s">
        <v>803</v>
      </c>
      <c r="G760" s="18" t="s">
        <v>38</v>
      </c>
      <c r="H760" s="39">
        <v>595.70000000000005</v>
      </c>
    </row>
    <row r="761" spans="1:8" ht="30" customHeight="1" x14ac:dyDescent="0.2">
      <c r="A761" s="30"/>
      <c r="B761" s="21" t="s">
        <v>433</v>
      </c>
      <c r="C761" s="17" t="s">
        <v>54</v>
      </c>
      <c r="D761" s="18" t="s">
        <v>10</v>
      </c>
      <c r="E761" s="18" t="s">
        <v>9</v>
      </c>
      <c r="F761" s="18" t="s">
        <v>804</v>
      </c>
      <c r="G761" s="18"/>
      <c r="H761" s="39">
        <f>H762</f>
        <v>446.7</v>
      </c>
    </row>
    <row r="762" spans="1:8" ht="45" customHeight="1" x14ac:dyDescent="0.2">
      <c r="A762" s="30"/>
      <c r="B762" s="21" t="s">
        <v>64</v>
      </c>
      <c r="C762" s="17" t="s">
        <v>54</v>
      </c>
      <c r="D762" s="18" t="s">
        <v>10</v>
      </c>
      <c r="E762" s="18" t="s">
        <v>9</v>
      </c>
      <c r="F762" s="18" t="s">
        <v>804</v>
      </c>
      <c r="G762" s="18" t="s">
        <v>38</v>
      </c>
      <c r="H762" s="39">
        <v>446.7</v>
      </c>
    </row>
    <row r="763" spans="1:8" ht="114.95" customHeight="1" x14ac:dyDescent="0.2">
      <c r="A763" s="30"/>
      <c r="B763" s="21" t="s">
        <v>715</v>
      </c>
      <c r="C763" s="17" t="s">
        <v>54</v>
      </c>
      <c r="D763" s="18" t="s">
        <v>10</v>
      </c>
      <c r="E763" s="18" t="s">
        <v>9</v>
      </c>
      <c r="F763" s="18" t="s">
        <v>805</v>
      </c>
      <c r="G763" s="18"/>
      <c r="H763" s="39">
        <f>H764</f>
        <v>64.900000000000006</v>
      </c>
    </row>
    <row r="764" spans="1:8" ht="30" customHeight="1" x14ac:dyDescent="0.2">
      <c r="A764" s="30"/>
      <c r="B764" s="21" t="s">
        <v>244</v>
      </c>
      <c r="C764" s="17" t="s">
        <v>54</v>
      </c>
      <c r="D764" s="18" t="s">
        <v>10</v>
      </c>
      <c r="E764" s="18" t="s">
        <v>9</v>
      </c>
      <c r="F764" s="18" t="s">
        <v>805</v>
      </c>
      <c r="G764" s="18" t="s">
        <v>73</v>
      </c>
      <c r="H764" s="39">
        <v>64.900000000000006</v>
      </c>
    </row>
    <row r="765" spans="1:8" ht="30" customHeight="1" x14ac:dyDescent="0.2">
      <c r="A765" s="30"/>
      <c r="B765" s="21" t="s">
        <v>330</v>
      </c>
      <c r="C765" s="17" t="s">
        <v>54</v>
      </c>
      <c r="D765" s="18" t="s">
        <v>10</v>
      </c>
      <c r="E765" s="18" t="s">
        <v>9</v>
      </c>
      <c r="F765" s="18" t="s">
        <v>806</v>
      </c>
      <c r="G765" s="18"/>
      <c r="H765" s="39">
        <f>H766</f>
        <v>4579.1000000000004</v>
      </c>
    </row>
    <row r="766" spans="1:8" ht="45" customHeight="1" x14ac:dyDescent="0.2">
      <c r="A766" s="30"/>
      <c r="B766" s="21" t="s">
        <v>64</v>
      </c>
      <c r="C766" s="17" t="s">
        <v>54</v>
      </c>
      <c r="D766" s="18" t="s">
        <v>10</v>
      </c>
      <c r="E766" s="18" t="s">
        <v>9</v>
      </c>
      <c r="F766" s="18" t="s">
        <v>806</v>
      </c>
      <c r="G766" s="18" t="s">
        <v>38</v>
      </c>
      <c r="H766" s="39">
        <f>4580-0.9</f>
        <v>4579.1000000000004</v>
      </c>
    </row>
    <row r="767" spans="1:8" ht="65.099999999999994" customHeight="1" x14ac:dyDescent="0.2">
      <c r="A767" s="30"/>
      <c r="B767" s="21" t="s">
        <v>625</v>
      </c>
      <c r="C767" s="17" t="s">
        <v>54</v>
      </c>
      <c r="D767" s="18" t="s">
        <v>10</v>
      </c>
      <c r="E767" s="18" t="s">
        <v>9</v>
      </c>
      <c r="F767" s="18" t="s">
        <v>579</v>
      </c>
      <c r="G767" s="18"/>
      <c r="H767" s="39">
        <f>H768</f>
        <v>32.099999999999994</v>
      </c>
    </row>
    <row r="768" spans="1:8" ht="45" customHeight="1" x14ac:dyDescent="0.2">
      <c r="A768" s="30"/>
      <c r="B768" s="21" t="s">
        <v>64</v>
      </c>
      <c r="C768" s="17" t="s">
        <v>54</v>
      </c>
      <c r="D768" s="18" t="s">
        <v>10</v>
      </c>
      <c r="E768" s="18" t="s">
        <v>9</v>
      </c>
      <c r="F768" s="18" t="s">
        <v>579</v>
      </c>
      <c r="G768" s="18" t="s">
        <v>38</v>
      </c>
      <c r="H768" s="39">
        <f>1+31.3-0.2</f>
        <v>32.099999999999994</v>
      </c>
    </row>
    <row r="769" spans="1:12" ht="30" customHeight="1" x14ac:dyDescent="0.2">
      <c r="A769" s="30"/>
      <c r="B769" s="21" t="s">
        <v>604</v>
      </c>
      <c r="C769" s="17" t="s">
        <v>54</v>
      </c>
      <c r="D769" s="18" t="s">
        <v>10</v>
      </c>
      <c r="E769" s="18" t="s">
        <v>9</v>
      </c>
      <c r="F769" s="18" t="s">
        <v>669</v>
      </c>
      <c r="G769" s="18"/>
      <c r="H769" s="39">
        <f>H770</f>
        <v>60.7</v>
      </c>
    </row>
    <row r="770" spans="1:12" ht="30" customHeight="1" x14ac:dyDescent="0.2">
      <c r="A770" s="30"/>
      <c r="B770" s="21" t="s">
        <v>244</v>
      </c>
      <c r="C770" s="17" t="s">
        <v>54</v>
      </c>
      <c r="D770" s="18" t="s">
        <v>10</v>
      </c>
      <c r="E770" s="18" t="s">
        <v>9</v>
      </c>
      <c r="F770" s="18" t="s">
        <v>669</v>
      </c>
      <c r="G770" s="18" t="s">
        <v>73</v>
      </c>
      <c r="H770" s="39">
        <v>60.7</v>
      </c>
    </row>
    <row r="771" spans="1:12" s="36" customFormat="1" ht="30" customHeight="1" x14ac:dyDescent="0.2">
      <c r="A771" s="66"/>
      <c r="B771" s="37" t="s">
        <v>24</v>
      </c>
      <c r="C771" s="29">
        <v>992</v>
      </c>
      <c r="D771" s="34" t="s">
        <v>25</v>
      </c>
      <c r="E771" s="16"/>
      <c r="F771" s="16"/>
      <c r="G771" s="16"/>
      <c r="H771" s="1">
        <f>H778+H772</f>
        <v>5548.9000000000005</v>
      </c>
    </row>
    <row r="772" spans="1:12" ht="45" customHeight="1" x14ac:dyDescent="0.2">
      <c r="B772" s="28" t="s">
        <v>832</v>
      </c>
      <c r="C772" s="17" t="s">
        <v>54</v>
      </c>
      <c r="D772" s="18" t="s">
        <v>25</v>
      </c>
      <c r="E772" s="18" t="s">
        <v>10</v>
      </c>
      <c r="F772" s="18"/>
      <c r="H772" s="1">
        <f>H773</f>
        <v>390.7</v>
      </c>
    </row>
    <row r="773" spans="1:12" ht="45" customHeight="1" x14ac:dyDescent="0.2">
      <c r="B773" s="28" t="s">
        <v>267</v>
      </c>
      <c r="C773" s="17" t="s">
        <v>54</v>
      </c>
      <c r="D773" s="18" t="s">
        <v>25</v>
      </c>
      <c r="E773" s="18" t="s">
        <v>10</v>
      </c>
      <c r="F773" s="18" t="s">
        <v>92</v>
      </c>
      <c r="H773" s="1">
        <f>H774</f>
        <v>390.7</v>
      </c>
    </row>
    <row r="774" spans="1:12" ht="30" customHeight="1" x14ac:dyDescent="0.2">
      <c r="B774" s="28" t="s">
        <v>268</v>
      </c>
      <c r="C774" s="17" t="s">
        <v>54</v>
      </c>
      <c r="D774" s="18" t="s">
        <v>25</v>
      </c>
      <c r="E774" s="18" t="s">
        <v>10</v>
      </c>
      <c r="F774" s="18" t="s">
        <v>270</v>
      </c>
      <c r="H774" s="1">
        <f>H775</f>
        <v>390.7</v>
      </c>
    </row>
    <row r="775" spans="1:12" ht="45" customHeight="1" x14ac:dyDescent="0.2">
      <c r="B775" s="28" t="s">
        <v>269</v>
      </c>
      <c r="C775" s="17" t="s">
        <v>54</v>
      </c>
      <c r="D775" s="18" t="s">
        <v>25</v>
      </c>
      <c r="E775" s="18" t="s">
        <v>10</v>
      </c>
      <c r="F775" s="17" t="s">
        <v>271</v>
      </c>
      <c r="G775" s="18"/>
      <c r="H775" s="1">
        <f>H776</f>
        <v>390.7</v>
      </c>
    </row>
    <row r="776" spans="1:12" ht="45" customHeight="1" x14ac:dyDescent="0.2">
      <c r="B776" s="28" t="s">
        <v>297</v>
      </c>
      <c r="C776" s="17" t="s">
        <v>54</v>
      </c>
      <c r="D776" s="18" t="s">
        <v>25</v>
      </c>
      <c r="E776" s="18" t="s">
        <v>10</v>
      </c>
      <c r="F776" s="17" t="s">
        <v>272</v>
      </c>
      <c r="G776" s="18"/>
      <c r="H776" s="1">
        <f>H777</f>
        <v>390.7</v>
      </c>
    </row>
    <row r="777" spans="1:12" ht="45" customHeight="1" x14ac:dyDescent="0.2">
      <c r="B777" s="21" t="s">
        <v>64</v>
      </c>
      <c r="C777" s="17" t="s">
        <v>54</v>
      </c>
      <c r="D777" s="18" t="s">
        <v>25</v>
      </c>
      <c r="E777" s="18" t="s">
        <v>10</v>
      </c>
      <c r="F777" s="17" t="s">
        <v>272</v>
      </c>
      <c r="G777" s="18" t="s">
        <v>38</v>
      </c>
      <c r="H777" s="1">
        <v>390.7</v>
      </c>
      <c r="L777" s="67">
        <f>H777+H68</f>
        <v>390.7</v>
      </c>
    </row>
    <row r="778" spans="1:12" s="36" customFormat="1" ht="30" customHeight="1" x14ac:dyDescent="0.2">
      <c r="B778" s="28" t="s">
        <v>222</v>
      </c>
      <c r="C778" s="17" t="s">
        <v>54</v>
      </c>
      <c r="D778" s="18" t="s">
        <v>25</v>
      </c>
      <c r="E778" s="18" t="s">
        <v>25</v>
      </c>
      <c r="F778" s="18"/>
      <c r="G778" s="18"/>
      <c r="H778" s="1">
        <f>H780</f>
        <v>5158.2000000000007</v>
      </c>
    </row>
    <row r="779" spans="1:12" s="36" customFormat="1" ht="59.25" hidden="1" customHeight="1" x14ac:dyDescent="0.2">
      <c r="A779" s="30"/>
      <c r="B779" s="21" t="s">
        <v>214</v>
      </c>
      <c r="C779" s="17" t="s">
        <v>54</v>
      </c>
      <c r="D779" s="18" t="s">
        <v>25</v>
      </c>
      <c r="E779" s="18" t="s">
        <v>25</v>
      </c>
      <c r="F779" s="18" t="s">
        <v>102</v>
      </c>
      <c r="G779" s="18"/>
      <c r="H779" s="1">
        <f>H782</f>
        <v>5158.2000000000007</v>
      </c>
    </row>
    <row r="780" spans="1:12" s="36" customFormat="1" ht="45" customHeight="1" x14ac:dyDescent="0.2">
      <c r="A780" s="66"/>
      <c r="B780" s="21" t="s">
        <v>833</v>
      </c>
      <c r="C780" s="17" t="s">
        <v>54</v>
      </c>
      <c r="D780" s="18" t="s">
        <v>25</v>
      </c>
      <c r="E780" s="18" t="s">
        <v>25</v>
      </c>
      <c r="F780" s="18" t="s">
        <v>102</v>
      </c>
      <c r="G780" s="18"/>
      <c r="H780" s="1">
        <f>H781</f>
        <v>5158.2000000000007</v>
      </c>
    </row>
    <row r="781" spans="1:12" s="36" customFormat="1" ht="45" customHeight="1" x14ac:dyDescent="0.2">
      <c r="A781" s="66"/>
      <c r="B781" s="21" t="s">
        <v>215</v>
      </c>
      <c r="C781" s="17" t="s">
        <v>54</v>
      </c>
      <c r="D781" s="18" t="s">
        <v>25</v>
      </c>
      <c r="E781" s="18" t="s">
        <v>25</v>
      </c>
      <c r="F781" s="18" t="s">
        <v>218</v>
      </c>
      <c r="G781" s="18"/>
      <c r="H781" s="1">
        <f>H782</f>
        <v>5158.2000000000007</v>
      </c>
    </row>
    <row r="782" spans="1:12" s="36" customFormat="1" ht="45" customHeight="1" x14ac:dyDescent="0.2">
      <c r="A782" s="30"/>
      <c r="B782" s="21" t="s">
        <v>313</v>
      </c>
      <c r="C782" s="17" t="s">
        <v>54</v>
      </c>
      <c r="D782" s="18" t="s">
        <v>25</v>
      </c>
      <c r="E782" s="18" t="s">
        <v>25</v>
      </c>
      <c r="F782" s="18" t="s">
        <v>219</v>
      </c>
      <c r="G782" s="18"/>
      <c r="H782" s="1">
        <f>H783+H787</f>
        <v>5158.2000000000007</v>
      </c>
    </row>
    <row r="783" spans="1:12" s="36" customFormat="1" ht="30" customHeight="1" x14ac:dyDescent="0.2">
      <c r="A783" s="30"/>
      <c r="B783" s="21" t="s">
        <v>216</v>
      </c>
      <c r="C783" s="17" t="s">
        <v>54</v>
      </c>
      <c r="D783" s="18" t="s">
        <v>25</v>
      </c>
      <c r="E783" s="18" t="s">
        <v>25</v>
      </c>
      <c r="F783" s="18" t="s">
        <v>220</v>
      </c>
      <c r="G783" s="18"/>
      <c r="H783" s="1">
        <f>H784+H785+H786</f>
        <v>4170.1000000000004</v>
      </c>
    </row>
    <row r="784" spans="1:12" s="36" customFormat="1" ht="30" customHeight="1" x14ac:dyDescent="0.2">
      <c r="A784" s="30"/>
      <c r="B784" s="21" t="s">
        <v>47</v>
      </c>
      <c r="C784" s="17" t="s">
        <v>54</v>
      </c>
      <c r="D784" s="18" t="s">
        <v>25</v>
      </c>
      <c r="E784" s="18" t="s">
        <v>25</v>
      </c>
      <c r="F784" s="18" t="s">
        <v>220</v>
      </c>
      <c r="G784" s="18" t="s">
        <v>48</v>
      </c>
      <c r="H784" s="1">
        <f>2461.6+724.1+414.4+122.8+5.1+23.2+11.4+3.5</f>
        <v>3766.1</v>
      </c>
    </row>
    <row r="785" spans="1:13" s="36" customFormat="1" ht="45" customHeight="1" x14ac:dyDescent="0.2">
      <c r="A785" s="30"/>
      <c r="B785" s="21" t="s">
        <v>64</v>
      </c>
      <c r="C785" s="17" t="s">
        <v>54</v>
      </c>
      <c r="D785" s="18" t="s">
        <v>25</v>
      </c>
      <c r="E785" s="18" t="s">
        <v>25</v>
      </c>
      <c r="F785" s="18" t="s">
        <v>220</v>
      </c>
      <c r="G785" s="18" t="s">
        <v>38</v>
      </c>
      <c r="H785" s="1">
        <f>360.7+43.2</f>
        <v>403.9</v>
      </c>
    </row>
    <row r="786" spans="1:13" s="36" customFormat="1" ht="30" customHeight="1" x14ac:dyDescent="0.2">
      <c r="A786" s="30"/>
      <c r="B786" s="21" t="s">
        <v>39</v>
      </c>
      <c r="C786" s="17" t="s">
        <v>54</v>
      </c>
      <c r="D786" s="18" t="s">
        <v>25</v>
      </c>
      <c r="E786" s="18" t="s">
        <v>25</v>
      </c>
      <c r="F786" s="18" t="s">
        <v>220</v>
      </c>
      <c r="G786" s="18" t="s">
        <v>40</v>
      </c>
      <c r="H786" s="1">
        <v>0.1</v>
      </c>
    </row>
    <row r="787" spans="1:13" s="36" customFormat="1" ht="45" customHeight="1" x14ac:dyDescent="0.2">
      <c r="A787" s="30"/>
      <c r="B787" s="21" t="s">
        <v>217</v>
      </c>
      <c r="C787" s="17" t="s">
        <v>54</v>
      </c>
      <c r="D787" s="18" t="s">
        <v>25</v>
      </c>
      <c r="E787" s="18" t="s">
        <v>25</v>
      </c>
      <c r="F787" s="18" t="s">
        <v>221</v>
      </c>
      <c r="G787" s="18"/>
      <c r="H787" s="1">
        <f>H788+H789</f>
        <v>988.1</v>
      </c>
    </row>
    <row r="788" spans="1:13" s="36" customFormat="1" ht="30" customHeight="1" x14ac:dyDescent="0.2">
      <c r="A788" s="30"/>
      <c r="B788" s="21" t="s">
        <v>47</v>
      </c>
      <c r="C788" s="17" t="s">
        <v>54</v>
      </c>
      <c r="D788" s="18" t="s">
        <v>25</v>
      </c>
      <c r="E788" s="18" t="s">
        <v>25</v>
      </c>
      <c r="F788" s="18" t="s">
        <v>221</v>
      </c>
      <c r="G788" s="18" t="s">
        <v>48</v>
      </c>
      <c r="H788" s="1">
        <f>442.8+133.8</f>
        <v>576.6</v>
      </c>
    </row>
    <row r="789" spans="1:13" s="36" customFormat="1" ht="45" customHeight="1" x14ac:dyDescent="0.2">
      <c r="A789" s="30"/>
      <c r="B789" s="21" t="s">
        <v>64</v>
      </c>
      <c r="C789" s="17" t="s">
        <v>54</v>
      </c>
      <c r="D789" s="18" t="s">
        <v>25</v>
      </c>
      <c r="E789" s="18" t="s">
        <v>25</v>
      </c>
      <c r="F789" s="18" t="s">
        <v>221</v>
      </c>
      <c r="G789" s="18" t="s">
        <v>38</v>
      </c>
      <c r="H789" s="1">
        <v>411.5</v>
      </c>
    </row>
    <row r="790" spans="1:13" s="36" customFormat="1" ht="30" customHeight="1" x14ac:dyDescent="0.2">
      <c r="A790" s="30"/>
      <c r="B790" s="28" t="s">
        <v>55</v>
      </c>
      <c r="C790" s="17" t="s">
        <v>54</v>
      </c>
      <c r="D790" s="18" t="s">
        <v>22</v>
      </c>
      <c r="E790" s="18"/>
      <c r="F790" s="18"/>
      <c r="G790" s="18"/>
      <c r="H790" s="1">
        <f>H791</f>
        <v>36022.800000000003</v>
      </c>
    </row>
    <row r="791" spans="1:13" s="36" customFormat="1" ht="30" customHeight="1" x14ac:dyDescent="0.2">
      <c r="A791" s="30"/>
      <c r="B791" s="28" t="s">
        <v>26</v>
      </c>
      <c r="C791" s="17" t="s">
        <v>54</v>
      </c>
      <c r="D791" s="18" t="s">
        <v>22</v>
      </c>
      <c r="E791" s="18" t="s">
        <v>7</v>
      </c>
      <c r="F791" s="18"/>
      <c r="G791" s="18"/>
      <c r="H791" s="1">
        <f>H792+H847+H854</f>
        <v>36022.800000000003</v>
      </c>
    </row>
    <row r="792" spans="1:13" s="36" customFormat="1" ht="45" customHeight="1" x14ac:dyDescent="0.2">
      <c r="A792" s="30"/>
      <c r="B792" s="21" t="s">
        <v>834</v>
      </c>
      <c r="C792" s="17" t="s">
        <v>54</v>
      </c>
      <c r="D792" s="18" t="s">
        <v>22</v>
      </c>
      <c r="E792" s="18" t="s">
        <v>7</v>
      </c>
      <c r="F792" s="18" t="s">
        <v>103</v>
      </c>
      <c r="G792" s="18"/>
      <c r="H792" s="1">
        <f>H793</f>
        <v>35587.5</v>
      </c>
    </row>
    <row r="793" spans="1:13" ht="45" customHeight="1" x14ac:dyDescent="0.2">
      <c r="B793" s="21" t="s">
        <v>228</v>
      </c>
      <c r="C793" s="17" t="s">
        <v>54</v>
      </c>
      <c r="D793" s="18" t="s">
        <v>22</v>
      </c>
      <c r="E793" s="18" t="s">
        <v>7</v>
      </c>
      <c r="F793" s="18" t="s">
        <v>232</v>
      </c>
      <c r="G793" s="18"/>
      <c r="H793" s="1">
        <f>H794+H824+H840</f>
        <v>35587.5</v>
      </c>
    </row>
    <row r="794" spans="1:13" ht="45" customHeight="1" x14ac:dyDescent="0.2">
      <c r="B794" s="21" t="s">
        <v>229</v>
      </c>
      <c r="C794" s="17" t="s">
        <v>54</v>
      </c>
      <c r="D794" s="18" t="s">
        <v>22</v>
      </c>
      <c r="E794" s="18" t="s">
        <v>7</v>
      </c>
      <c r="F794" s="18" t="s">
        <v>233</v>
      </c>
      <c r="G794" s="18"/>
      <c r="H794" s="1">
        <f>H795+H799+H804+H816+H818+H822+H814+H802+H809+H812+H832+H834+H836+H838+H820</f>
        <v>33579.800000000003</v>
      </c>
    </row>
    <row r="795" spans="1:13" ht="30" customHeight="1" x14ac:dyDescent="0.2">
      <c r="B795" s="21" t="s">
        <v>230</v>
      </c>
      <c r="C795" s="17" t="s">
        <v>54</v>
      </c>
      <c r="D795" s="18" t="s">
        <v>22</v>
      </c>
      <c r="E795" s="18" t="s">
        <v>7</v>
      </c>
      <c r="F795" s="18" t="s">
        <v>234</v>
      </c>
      <c r="G795" s="18"/>
      <c r="H795" s="1">
        <f>H796+H797+H798</f>
        <v>4918.7</v>
      </c>
      <c r="L795" s="23"/>
      <c r="M795" s="23"/>
    </row>
    <row r="796" spans="1:13" ht="30" customHeight="1" x14ac:dyDescent="0.2">
      <c r="B796" s="21" t="s">
        <v>47</v>
      </c>
      <c r="C796" s="17" t="s">
        <v>54</v>
      </c>
      <c r="D796" s="18" t="s">
        <v>22</v>
      </c>
      <c r="E796" s="18" t="s">
        <v>7</v>
      </c>
      <c r="F796" s="18" t="s">
        <v>234</v>
      </c>
      <c r="G796" s="18" t="s">
        <v>48</v>
      </c>
      <c r="H796" s="1">
        <f>1691.3+94.2+510.8+41.2+12.4</f>
        <v>2349.9</v>
      </c>
      <c r="M796" s="23"/>
    </row>
    <row r="797" spans="1:13" ht="45" customHeight="1" x14ac:dyDescent="0.2">
      <c r="B797" s="21" t="s">
        <v>64</v>
      </c>
      <c r="C797" s="17" t="s">
        <v>54</v>
      </c>
      <c r="D797" s="18" t="s">
        <v>22</v>
      </c>
      <c r="E797" s="18" t="s">
        <v>7</v>
      </c>
      <c r="F797" s="18" t="s">
        <v>234</v>
      </c>
      <c r="G797" s="18" t="s">
        <v>38</v>
      </c>
      <c r="H797" s="1">
        <f>2206.5+328.4</f>
        <v>2534.9</v>
      </c>
      <c r="L797" s="23"/>
    </row>
    <row r="798" spans="1:13" ht="30" customHeight="1" x14ac:dyDescent="0.2">
      <c r="B798" s="21" t="s">
        <v>39</v>
      </c>
      <c r="C798" s="17" t="s">
        <v>54</v>
      </c>
      <c r="D798" s="18" t="s">
        <v>22</v>
      </c>
      <c r="E798" s="18" t="s">
        <v>7</v>
      </c>
      <c r="F798" s="18" t="s">
        <v>234</v>
      </c>
      <c r="G798" s="18" t="s">
        <v>40</v>
      </c>
      <c r="H798" s="1">
        <f>30.4+3.5</f>
        <v>33.9</v>
      </c>
      <c r="M798" s="23"/>
    </row>
    <row r="799" spans="1:13" ht="65.099999999999994" customHeight="1" x14ac:dyDescent="0.2">
      <c r="B799" s="28" t="s">
        <v>538</v>
      </c>
      <c r="C799" s="17" t="s">
        <v>54</v>
      </c>
      <c r="D799" s="18" t="s">
        <v>22</v>
      </c>
      <c r="E799" s="18" t="s">
        <v>7</v>
      </c>
      <c r="F799" s="18" t="s">
        <v>537</v>
      </c>
      <c r="G799" s="18"/>
      <c r="H799" s="1">
        <f>H800+H801</f>
        <v>621.1</v>
      </c>
      <c r="M799" s="23"/>
    </row>
    <row r="800" spans="1:13" ht="30" customHeight="1" x14ac:dyDescent="0.2">
      <c r="B800" s="21" t="s">
        <v>47</v>
      </c>
      <c r="C800" s="17" t="s">
        <v>54</v>
      </c>
      <c r="D800" s="18" t="s">
        <v>22</v>
      </c>
      <c r="E800" s="18" t="s">
        <v>7</v>
      </c>
      <c r="F800" s="18" t="s">
        <v>537</v>
      </c>
      <c r="G800" s="18" t="s">
        <v>48</v>
      </c>
      <c r="H800" s="1">
        <f>468+141.4+9+2.7</f>
        <v>621.1</v>
      </c>
      <c r="M800" s="23"/>
    </row>
    <row r="801" spans="2:13" ht="59.25" hidden="1" customHeight="1" x14ac:dyDescent="0.2">
      <c r="B801" s="21"/>
      <c r="C801" s="17"/>
      <c r="D801" s="18"/>
      <c r="E801" s="18"/>
      <c r="F801" s="18"/>
      <c r="G801" s="18"/>
      <c r="H801" s="1"/>
    </row>
    <row r="802" spans="2:13" ht="80.099999999999994" customHeight="1" x14ac:dyDescent="0.2">
      <c r="B802" s="21" t="s">
        <v>551</v>
      </c>
      <c r="C802" s="17" t="s">
        <v>54</v>
      </c>
      <c r="D802" s="18" t="s">
        <v>22</v>
      </c>
      <c r="E802" s="18" t="s">
        <v>7</v>
      </c>
      <c r="F802" s="18" t="s">
        <v>539</v>
      </c>
      <c r="G802" s="18"/>
      <c r="H802" s="1">
        <f>H803</f>
        <v>3920.5000000000005</v>
      </c>
      <c r="L802" s="23"/>
    </row>
    <row r="803" spans="2:13" ht="30" customHeight="1" x14ac:dyDescent="0.2">
      <c r="B803" s="21" t="s">
        <v>47</v>
      </c>
      <c r="C803" s="17" t="s">
        <v>54</v>
      </c>
      <c r="D803" s="18" t="s">
        <v>22</v>
      </c>
      <c r="E803" s="18" t="s">
        <v>7</v>
      </c>
      <c r="F803" s="18" t="s">
        <v>539</v>
      </c>
      <c r="G803" s="18" t="s">
        <v>48</v>
      </c>
      <c r="H803" s="1">
        <f>3102.3+936.9-91.2-27.5</f>
        <v>3920.5000000000005</v>
      </c>
      <c r="M803" s="23"/>
    </row>
    <row r="804" spans="2:13" ht="30" customHeight="1" x14ac:dyDescent="0.2">
      <c r="B804" s="21" t="s">
        <v>319</v>
      </c>
      <c r="C804" s="17" t="s">
        <v>54</v>
      </c>
      <c r="D804" s="18" t="s">
        <v>22</v>
      </c>
      <c r="E804" s="18" t="s">
        <v>7</v>
      </c>
      <c r="F804" s="18" t="s">
        <v>235</v>
      </c>
      <c r="G804" s="18"/>
      <c r="H804" s="1">
        <f>H805+H807+H808+H806</f>
        <v>7103.1</v>
      </c>
      <c r="M804" s="23"/>
    </row>
    <row r="805" spans="2:13" ht="30" customHeight="1" x14ac:dyDescent="0.2">
      <c r="B805" s="21" t="s">
        <v>47</v>
      </c>
      <c r="C805" s="17" t="s">
        <v>54</v>
      </c>
      <c r="D805" s="18" t="s">
        <v>22</v>
      </c>
      <c r="E805" s="18" t="s">
        <v>7</v>
      </c>
      <c r="F805" s="18" t="s">
        <v>235</v>
      </c>
      <c r="G805" s="18" t="s">
        <v>48</v>
      </c>
      <c r="H805" s="1">
        <f>2781.9+840.2</f>
        <v>3622.1000000000004</v>
      </c>
      <c r="L805" s="23"/>
    </row>
    <row r="806" spans="2:13" ht="45" customHeight="1" x14ac:dyDescent="0.2">
      <c r="B806" s="21" t="s">
        <v>64</v>
      </c>
      <c r="C806" s="17" t="s">
        <v>54</v>
      </c>
      <c r="D806" s="18" t="s">
        <v>22</v>
      </c>
      <c r="E806" s="18" t="s">
        <v>7</v>
      </c>
      <c r="F806" s="18" t="s">
        <v>235</v>
      </c>
      <c r="G806" s="18" t="s">
        <v>38</v>
      </c>
      <c r="H806" s="1">
        <f>2382.5+779+180+36.8</f>
        <v>3378.3</v>
      </c>
      <c r="L806" s="23"/>
      <c r="M806" s="23"/>
    </row>
    <row r="807" spans="2:13" ht="59.25" hidden="1" customHeight="1" x14ac:dyDescent="0.2">
      <c r="B807" s="21" t="s">
        <v>244</v>
      </c>
      <c r="C807" s="17" t="s">
        <v>54</v>
      </c>
      <c r="D807" s="18" t="s">
        <v>22</v>
      </c>
      <c r="E807" s="18" t="s">
        <v>7</v>
      </c>
      <c r="F807" s="18" t="s">
        <v>235</v>
      </c>
      <c r="G807" s="18" t="s">
        <v>73</v>
      </c>
      <c r="H807" s="1"/>
    </row>
    <row r="808" spans="2:13" ht="30" customHeight="1" x14ac:dyDescent="0.2">
      <c r="B808" s="21" t="s">
        <v>39</v>
      </c>
      <c r="C808" s="17" t="s">
        <v>54</v>
      </c>
      <c r="D808" s="18" t="s">
        <v>22</v>
      </c>
      <c r="E808" s="18" t="s">
        <v>7</v>
      </c>
      <c r="F808" s="18" t="s">
        <v>235</v>
      </c>
      <c r="G808" s="18" t="s">
        <v>40</v>
      </c>
      <c r="H808" s="1">
        <f>96.5+6.2</f>
        <v>102.7</v>
      </c>
      <c r="L808" s="23"/>
    </row>
    <row r="809" spans="2:13" ht="65.099999999999994" customHeight="1" x14ac:dyDescent="0.2">
      <c r="B809" s="28" t="s">
        <v>540</v>
      </c>
      <c r="C809" s="17" t="s">
        <v>54</v>
      </c>
      <c r="D809" s="18" t="s">
        <v>22</v>
      </c>
      <c r="E809" s="18" t="s">
        <v>7</v>
      </c>
      <c r="F809" s="18" t="s">
        <v>541</v>
      </c>
      <c r="G809" s="18"/>
      <c r="H809" s="1">
        <f>H810</f>
        <v>1043</v>
      </c>
      <c r="M809" s="23"/>
    </row>
    <row r="810" spans="2:13" ht="30" customHeight="1" x14ac:dyDescent="0.2">
      <c r="B810" s="21" t="s">
        <v>47</v>
      </c>
      <c r="C810" s="17" t="s">
        <v>54</v>
      </c>
      <c r="D810" s="18" t="s">
        <v>22</v>
      </c>
      <c r="E810" s="18" t="s">
        <v>7</v>
      </c>
      <c r="F810" s="18" t="s">
        <v>541</v>
      </c>
      <c r="G810" s="18" t="s">
        <v>48</v>
      </c>
      <c r="H810" s="1">
        <f>801+242</f>
        <v>1043</v>
      </c>
      <c r="M810" s="23"/>
    </row>
    <row r="811" spans="2:13" ht="59.25" hidden="1" customHeight="1" x14ac:dyDescent="0.2">
      <c r="B811" s="21"/>
      <c r="C811" s="17" t="s">
        <v>54</v>
      </c>
      <c r="D811" s="18" t="s">
        <v>22</v>
      </c>
      <c r="E811" s="18" t="s">
        <v>7</v>
      </c>
      <c r="F811" s="18"/>
      <c r="G811" s="18"/>
      <c r="H811" s="1"/>
    </row>
    <row r="812" spans="2:13" ht="80.099999999999994" customHeight="1" x14ac:dyDescent="0.2">
      <c r="B812" s="21" t="s">
        <v>552</v>
      </c>
      <c r="C812" s="17" t="s">
        <v>54</v>
      </c>
      <c r="D812" s="18" t="s">
        <v>22</v>
      </c>
      <c r="E812" s="18" t="s">
        <v>7</v>
      </c>
      <c r="F812" s="18" t="s">
        <v>542</v>
      </c>
      <c r="G812" s="18"/>
      <c r="H812" s="1">
        <f>H813</f>
        <v>8503.1</v>
      </c>
      <c r="M812" s="23"/>
    </row>
    <row r="813" spans="2:13" ht="30" customHeight="1" x14ac:dyDescent="0.2">
      <c r="B813" s="21" t="s">
        <v>47</v>
      </c>
      <c r="C813" s="17" t="s">
        <v>54</v>
      </c>
      <c r="D813" s="18" t="s">
        <v>22</v>
      </c>
      <c r="E813" s="18" t="s">
        <v>7</v>
      </c>
      <c r="F813" s="18" t="s">
        <v>542</v>
      </c>
      <c r="G813" s="18" t="s">
        <v>48</v>
      </c>
      <c r="H813" s="1">
        <f>6530.8+1972.3</f>
        <v>8503.1</v>
      </c>
    </row>
    <row r="814" spans="2:13" ht="59.25" hidden="1" customHeight="1" x14ac:dyDescent="0.2">
      <c r="B814" s="21" t="s">
        <v>455</v>
      </c>
      <c r="C814" s="17" t="s">
        <v>54</v>
      </c>
      <c r="D814" s="18" t="s">
        <v>22</v>
      </c>
      <c r="E814" s="18" t="s">
        <v>7</v>
      </c>
      <c r="F814" s="18" t="s">
        <v>454</v>
      </c>
      <c r="G814" s="18"/>
      <c r="H814" s="1">
        <f>H815</f>
        <v>0</v>
      </c>
    </row>
    <row r="815" spans="2:13" ht="59.25" hidden="1" customHeight="1" x14ac:dyDescent="0.2">
      <c r="B815" s="21" t="s">
        <v>64</v>
      </c>
      <c r="C815" s="17" t="s">
        <v>54</v>
      </c>
      <c r="D815" s="18" t="s">
        <v>22</v>
      </c>
      <c r="E815" s="18" t="s">
        <v>7</v>
      </c>
      <c r="F815" s="18" t="s">
        <v>454</v>
      </c>
      <c r="G815" s="18" t="s">
        <v>38</v>
      </c>
      <c r="H815" s="1"/>
      <c r="L815" s="23"/>
    </row>
    <row r="816" spans="2:13" ht="59.25" hidden="1" customHeight="1" x14ac:dyDescent="0.2">
      <c r="B816" s="21" t="s">
        <v>446</v>
      </c>
      <c r="C816" s="17" t="s">
        <v>54</v>
      </c>
      <c r="D816" s="18" t="s">
        <v>22</v>
      </c>
      <c r="E816" s="18" t="s">
        <v>7</v>
      </c>
      <c r="F816" s="18" t="s">
        <v>348</v>
      </c>
      <c r="G816" s="18"/>
      <c r="H816" s="1">
        <f>H817</f>
        <v>0</v>
      </c>
    </row>
    <row r="817" spans="2:13" ht="59.25" hidden="1" customHeight="1" x14ac:dyDescent="0.2">
      <c r="B817" s="21" t="s">
        <v>64</v>
      </c>
      <c r="C817" s="17" t="s">
        <v>54</v>
      </c>
      <c r="D817" s="18" t="s">
        <v>22</v>
      </c>
      <c r="E817" s="18" t="s">
        <v>7</v>
      </c>
      <c r="F817" s="18" t="s">
        <v>348</v>
      </c>
      <c r="G817" s="18" t="s">
        <v>38</v>
      </c>
      <c r="H817" s="1"/>
    </row>
    <row r="818" spans="2:13" ht="59.25" hidden="1" customHeight="1" x14ac:dyDescent="0.2">
      <c r="B818" s="21" t="s">
        <v>445</v>
      </c>
      <c r="C818" s="17" t="s">
        <v>54</v>
      </c>
      <c r="D818" s="18" t="s">
        <v>22</v>
      </c>
      <c r="E818" s="18" t="s">
        <v>7</v>
      </c>
      <c r="F818" s="18" t="s">
        <v>457</v>
      </c>
      <c r="G818" s="18"/>
      <c r="H818" s="1">
        <f>H819</f>
        <v>0</v>
      </c>
    </row>
    <row r="819" spans="2:13" ht="59.25" hidden="1" customHeight="1" x14ac:dyDescent="0.2">
      <c r="B819" s="21" t="s">
        <v>64</v>
      </c>
      <c r="C819" s="17" t="s">
        <v>54</v>
      </c>
      <c r="D819" s="18" t="s">
        <v>22</v>
      </c>
      <c r="E819" s="18" t="s">
        <v>7</v>
      </c>
      <c r="F819" s="18" t="s">
        <v>457</v>
      </c>
      <c r="G819" s="18" t="s">
        <v>38</v>
      </c>
      <c r="H819" s="1"/>
    </row>
    <row r="820" spans="2:13" ht="62.25" hidden="1" customHeight="1" x14ac:dyDescent="0.2">
      <c r="B820" s="21" t="s">
        <v>743</v>
      </c>
      <c r="C820" s="17" t="s">
        <v>54</v>
      </c>
      <c r="D820" s="18" t="s">
        <v>22</v>
      </c>
      <c r="E820" s="18" t="s">
        <v>7</v>
      </c>
      <c r="F820" s="18" t="s">
        <v>742</v>
      </c>
      <c r="G820" s="18"/>
      <c r="H820" s="1">
        <f>H821</f>
        <v>0</v>
      </c>
    </row>
    <row r="821" spans="2:13" ht="59.25" hidden="1" customHeight="1" x14ac:dyDescent="0.2">
      <c r="B821" s="21" t="s">
        <v>64</v>
      </c>
      <c r="C821" s="17" t="s">
        <v>54</v>
      </c>
      <c r="D821" s="18" t="s">
        <v>22</v>
      </c>
      <c r="E821" s="18" t="s">
        <v>7</v>
      </c>
      <c r="F821" s="18" t="s">
        <v>742</v>
      </c>
      <c r="G821" s="18" t="s">
        <v>38</v>
      </c>
      <c r="H821" s="1">
        <v>0</v>
      </c>
    </row>
    <row r="822" spans="2:13" ht="30" customHeight="1" x14ac:dyDescent="0.2">
      <c r="B822" s="21" t="s">
        <v>231</v>
      </c>
      <c r="C822" s="17" t="s">
        <v>54</v>
      </c>
      <c r="D822" s="18" t="s">
        <v>22</v>
      </c>
      <c r="E822" s="18" t="s">
        <v>7</v>
      </c>
      <c r="F822" s="18" t="s">
        <v>236</v>
      </c>
      <c r="G822" s="18"/>
      <c r="H822" s="1">
        <f>H823</f>
        <v>2638</v>
      </c>
      <c r="L822" s="23"/>
    </row>
    <row r="823" spans="2:13" ht="30" customHeight="1" x14ac:dyDescent="0.2">
      <c r="B823" s="21" t="s">
        <v>71</v>
      </c>
      <c r="C823" s="17" t="s">
        <v>54</v>
      </c>
      <c r="D823" s="18" t="s">
        <v>22</v>
      </c>
      <c r="E823" s="18" t="s">
        <v>7</v>
      </c>
      <c r="F823" s="18" t="s">
        <v>236</v>
      </c>
      <c r="G823" s="18" t="s">
        <v>70</v>
      </c>
      <c r="H823" s="1">
        <f>2538.2+99.8</f>
        <v>2638</v>
      </c>
      <c r="M823" s="23"/>
    </row>
    <row r="824" spans="2:13" ht="59.25" hidden="1" customHeight="1" x14ac:dyDescent="0.2">
      <c r="B824" s="21" t="s">
        <v>444</v>
      </c>
      <c r="C824" s="17" t="s">
        <v>54</v>
      </c>
      <c r="D824" s="18" t="s">
        <v>22</v>
      </c>
      <c r="E824" s="18" t="s">
        <v>7</v>
      </c>
      <c r="F824" s="18" t="s">
        <v>430</v>
      </c>
      <c r="G824" s="18"/>
      <c r="H824" s="1">
        <f>H825</f>
        <v>0</v>
      </c>
    </row>
    <row r="825" spans="2:13" ht="59.25" hidden="1" customHeight="1" x14ac:dyDescent="0.2">
      <c r="B825" s="21" t="s">
        <v>443</v>
      </c>
      <c r="C825" s="17" t="s">
        <v>54</v>
      </c>
      <c r="D825" s="18" t="s">
        <v>22</v>
      </c>
      <c r="E825" s="18" t="s">
        <v>7</v>
      </c>
      <c r="F825" s="18" t="s">
        <v>431</v>
      </c>
      <c r="G825" s="18"/>
      <c r="H825" s="1">
        <f>H826</f>
        <v>0</v>
      </c>
    </row>
    <row r="826" spans="2:13" ht="59.25" hidden="1" customHeight="1" x14ac:dyDescent="0.2">
      <c r="B826" s="21" t="s">
        <v>64</v>
      </c>
      <c r="C826" s="17" t="s">
        <v>54</v>
      </c>
      <c r="D826" s="18" t="s">
        <v>22</v>
      </c>
      <c r="E826" s="18" t="s">
        <v>7</v>
      </c>
      <c r="F826" s="18" t="s">
        <v>431</v>
      </c>
      <c r="G826" s="18" t="s">
        <v>38</v>
      </c>
      <c r="H826" s="1"/>
    </row>
    <row r="827" spans="2:13" ht="59.25" hidden="1" customHeight="1" x14ac:dyDescent="0.2">
      <c r="B827" s="38" t="s">
        <v>388</v>
      </c>
      <c r="C827" s="24" t="s">
        <v>54</v>
      </c>
      <c r="D827" s="25" t="s">
        <v>22</v>
      </c>
      <c r="E827" s="25" t="s">
        <v>7</v>
      </c>
      <c r="F827" s="25" t="s">
        <v>390</v>
      </c>
      <c r="G827" s="25"/>
      <c r="H827" s="1">
        <f>H828+H830</f>
        <v>0</v>
      </c>
    </row>
    <row r="828" spans="2:13" ht="59.25" hidden="1" customHeight="1" x14ac:dyDescent="0.2">
      <c r="B828" s="38" t="s">
        <v>487</v>
      </c>
      <c r="C828" s="24" t="s">
        <v>54</v>
      </c>
      <c r="D828" s="25" t="s">
        <v>22</v>
      </c>
      <c r="E828" s="25" t="s">
        <v>7</v>
      </c>
      <c r="F828" s="25" t="s">
        <v>468</v>
      </c>
      <c r="G828" s="25"/>
      <c r="H828" s="1">
        <f>H829</f>
        <v>0</v>
      </c>
    </row>
    <row r="829" spans="2:13" ht="59.25" hidden="1" customHeight="1" x14ac:dyDescent="0.2">
      <c r="B829" s="38" t="s">
        <v>64</v>
      </c>
      <c r="C829" s="24" t="s">
        <v>54</v>
      </c>
      <c r="D829" s="25" t="s">
        <v>22</v>
      </c>
      <c r="E829" s="25" t="s">
        <v>7</v>
      </c>
      <c r="F829" s="25" t="s">
        <v>468</v>
      </c>
      <c r="G829" s="25" t="s">
        <v>38</v>
      </c>
      <c r="H829" s="1"/>
    </row>
    <row r="830" spans="2:13" ht="59.25" hidden="1" customHeight="1" x14ac:dyDescent="0.2">
      <c r="B830" s="38" t="s">
        <v>486</v>
      </c>
      <c r="C830" s="24" t="s">
        <v>54</v>
      </c>
      <c r="D830" s="25" t="s">
        <v>22</v>
      </c>
      <c r="E830" s="25" t="s">
        <v>7</v>
      </c>
      <c r="F830" s="25" t="s">
        <v>469</v>
      </c>
      <c r="G830" s="25"/>
      <c r="H830" s="1">
        <f>H831</f>
        <v>0</v>
      </c>
    </row>
    <row r="831" spans="2:13" ht="59.25" hidden="1" customHeight="1" x14ac:dyDescent="0.2">
      <c r="B831" s="38" t="s">
        <v>64</v>
      </c>
      <c r="C831" s="24" t="s">
        <v>54</v>
      </c>
      <c r="D831" s="25" t="s">
        <v>22</v>
      </c>
      <c r="E831" s="25" t="s">
        <v>7</v>
      </c>
      <c r="F831" s="25" t="s">
        <v>469</v>
      </c>
      <c r="G831" s="25" t="s">
        <v>38</v>
      </c>
      <c r="H831" s="1"/>
    </row>
    <row r="832" spans="2:13" ht="80.099999999999994" customHeight="1" x14ac:dyDescent="0.2">
      <c r="B832" s="21" t="s">
        <v>553</v>
      </c>
      <c r="C832" s="17" t="s">
        <v>54</v>
      </c>
      <c r="D832" s="18" t="s">
        <v>22</v>
      </c>
      <c r="E832" s="18" t="s">
        <v>7</v>
      </c>
      <c r="F832" s="25" t="s">
        <v>543</v>
      </c>
      <c r="G832" s="25"/>
      <c r="H832" s="1">
        <f>H833</f>
        <v>2955.2</v>
      </c>
      <c r="M832" s="23"/>
    </row>
    <row r="833" spans="2:13" ht="30" customHeight="1" x14ac:dyDescent="0.2">
      <c r="B833" s="21" t="s">
        <v>71</v>
      </c>
      <c r="C833" s="17" t="s">
        <v>54</v>
      </c>
      <c r="D833" s="18" t="s">
        <v>22</v>
      </c>
      <c r="E833" s="18" t="s">
        <v>7</v>
      </c>
      <c r="F833" s="25" t="s">
        <v>543</v>
      </c>
      <c r="G833" s="25" t="s">
        <v>70</v>
      </c>
      <c r="H833" s="1">
        <v>2955.2</v>
      </c>
      <c r="L833" s="23"/>
      <c r="M833" s="23"/>
    </row>
    <row r="834" spans="2:13" ht="30" customHeight="1" x14ac:dyDescent="0.2">
      <c r="B834" s="21" t="s">
        <v>717</v>
      </c>
      <c r="C834" s="17" t="s">
        <v>54</v>
      </c>
      <c r="D834" s="18" t="s">
        <v>22</v>
      </c>
      <c r="E834" s="18" t="s">
        <v>7</v>
      </c>
      <c r="F834" s="18" t="s">
        <v>714</v>
      </c>
      <c r="G834" s="18"/>
      <c r="H834" s="1">
        <f>H835</f>
        <v>379.1</v>
      </c>
      <c r="L834" s="23"/>
      <c r="M834" s="23"/>
    </row>
    <row r="835" spans="2:13" ht="30" customHeight="1" x14ac:dyDescent="0.2">
      <c r="B835" s="21" t="s">
        <v>71</v>
      </c>
      <c r="C835" s="17" t="s">
        <v>54</v>
      </c>
      <c r="D835" s="18" t="s">
        <v>22</v>
      </c>
      <c r="E835" s="18" t="s">
        <v>7</v>
      </c>
      <c r="F835" s="18" t="s">
        <v>714</v>
      </c>
      <c r="G835" s="18" t="s">
        <v>70</v>
      </c>
      <c r="H835" s="1">
        <v>379.1</v>
      </c>
      <c r="L835" s="23"/>
      <c r="M835" s="23"/>
    </row>
    <row r="836" spans="2:13" ht="30" customHeight="1" x14ac:dyDescent="0.2">
      <c r="B836" s="21" t="s">
        <v>455</v>
      </c>
      <c r="C836" s="17" t="s">
        <v>54</v>
      </c>
      <c r="D836" s="18" t="s">
        <v>22</v>
      </c>
      <c r="E836" s="18" t="s">
        <v>7</v>
      </c>
      <c r="F836" s="18" t="s">
        <v>558</v>
      </c>
      <c r="G836" s="18"/>
      <c r="H836" s="1">
        <f>H837</f>
        <v>1198</v>
      </c>
      <c r="M836" s="23"/>
    </row>
    <row r="837" spans="2:13" ht="39.950000000000003" customHeight="1" x14ac:dyDescent="0.2">
      <c r="B837" s="21" t="s">
        <v>64</v>
      </c>
      <c r="C837" s="17" t="s">
        <v>54</v>
      </c>
      <c r="D837" s="18" t="s">
        <v>22</v>
      </c>
      <c r="E837" s="18" t="s">
        <v>7</v>
      </c>
      <c r="F837" s="18" t="s">
        <v>558</v>
      </c>
      <c r="G837" s="18" t="s">
        <v>38</v>
      </c>
      <c r="H837" s="1">
        <v>1198</v>
      </c>
      <c r="L837" s="23"/>
    </row>
    <row r="838" spans="2:13" ht="54.75" customHeight="1" x14ac:dyDescent="0.2">
      <c r="B838" s="21" t="s">
        <v>839</v>
      </c>
      <c r="C838" s="17" t="s">
        <v>54</v>
      </c>
      <c r="D838" s="18" t="s">
        <v>22</v>
      </c>
      <c r="E838" s="18" t="s">
        <v>7</v>
      </c>
      <c r="F838" s="18" t="s">
        <v>693</v>
      </c>
      <c r="G838" s="18"/>
      <c r="H838" s="1">
        <f>H839</f>
        <v>300</v>
      </c>
      <c r="L838" s="23"/>
    </row>
    <row r="839" spans="2:13" ht="39.950000000000003" customHeight="1" x14ac:dyDescent="0.2">
      <c r="B839" s="21" t="s">
        <v>64</v>
      </c>
      <c r="C839" s="17" t="s">
        <v>54</v>
      </c>
      <c r="D839" s="18" t="s">
        <v>22</v>
      </c>
      <c r="E839" s="18" t="s">
        <v>7</v>
      </c>
      <c r="F839" s="18" t="s">
        <v>693</v>
      </c>
      <c r="G839" s="18" t="s">
        <v>38</v>
      </c>
      <c r="H839" s="1">
        <v>300</v>
      </c>
      <c r="L839" s="23"/>
    </row>
    <row r="840" spans="2:13" ht="30" customHeight="1" x14ac:dyDescent="0.2">
      <c r="B840" s="21" t="s">
        <v>595</v>
      </c>
      <c r="C840" s="17" t="s">
        <v>54</v>
      </c>
      <c r="D840" s="18" t="s">
        <v>22</v>
      </c>
      <c r="E840" s="18" t="s">
        <v>7</v>
      </c>
      <c r="F840" s="18" t="s">
        <v>430</v>
      </c>
      <c r="G840" s="18"/>
      <c r="H840" s="1">
        <f>H841+H843+H852+H845</f>
        <v>2007.7</v>
      </c>
      <c r="L840" s="23"/>
    </row>
    <row r="841" spans="2:13" ht="28.5" hidden="1" customHeight="1" x14ac:dyDescent="0.2">
      <c r="B841" s="21" t="s">
        <v>596</v>
      </c>
      <c r="C841" s="17" t="s">
        <v>54</v>
      </c>
      <c r="D841" s="18" t="s">
        <v>22</v>
      </c>
      <c r="E841" s="18" t="s">
        <v>7</v>
      </c>
      <c r="F841" s="18" t="s">
        <v>590</v>
      </c>
      <c r="G841" s="18"/>
      <c r="H841" s="1">
        <f>H842</f>
        <v>0</v>
      </c>
      <c r="L841" s="23"/>
    </row>
    <row r="842" spans="2:13" ht="39.75" hidden="1" customHeight="1" x14ac:dyDescent="0.2">
      <c r="B842" s="21" t="s">
        <v>64</v>
      </c>
      <c r="C842" s="17" t="s">
        <v>54</v>
      </c>
      <c r="D842" s="18" t="s">
        <v>22</v>
      </c>
      <c r="E842" s="18" t="s">
        <v>7</v>
      </c>
      <c r="F842" s="18" t="s">
        <v>590</v>
      </c>
      <c r="G842" s="18" t="s">
        <v>38</v>
      </c>
      <c r="H842" s="1">
        <v>0</v>
      </c>
      <c r="L842" s="23"/>
    </row>
    <row r="843" spans="2:13" ht="39.950000000000003" customHeight="1" x14ac:dyDescent="0.2">
      <c r="B843" s="21" t="s">
        <v>706</v>
      </c>
      <c r="C843" s="17" t="s">
        <v>54</v>
      </c>
      <c r="D843" s="18" t="s">
        <v>22</v>
      </c>
      <c r="E843" s="18" t="s">
        <v>7</v>
      </c>
      <c r="F843" s="18" t="s">
        <v>707</v>
      </c>
      <c r="G843" s="18"/>
      <c r="H843" s="1">
        <f>H844</f>
        <v>1036.6000000000001</v>
      </c>
      <c r="L843" s="23"/>
    </row>
    <row r="844" spans="2:13" ht="39.950000000000003" customHeight="1" x14ac:dyDescent="0.2">
      <c r="B844" s="21" t="s">
        <v>64</v>
      </c>
      <c r="C844" s="17" t="s">
        <v>54</v>
      </c>
      <c r="D844" s="18" t="s">
        <v>22</v>
      </c>
      <c r="E844" s="18" t="s">
        <v>7</v>
      </c>
      <c r="F844" s="18" t="s">
        <v>707</v>
      </c>
      <c r="G844" s="18" t="s">
        <v>38</v>
      </c>
      <c r="H844" s="1">
        <f>9.7+1026.9</f>
        <v>1036.6000000000001</v>
      </c>
      <c r="L844" s="23"/>
    </row>
    <row r="845" spans="2:13" ht="65.099999999999994" customHeight="1" x14ac:dyDescent="0.2">
      <c r="B845" s="61" t="s">
        <v>768</v>
      </c>
      <c r="C845" s="17" t="s">
        <v>54</v>
      </c>
      <c r="D845" s="18" t="s">
        <v>22</v>
      </c>
      <c r="E845" s="18" t="s">
        <v>7</v>
      </c>
      <c r="F845" s="18" t="s">
        <v>765</v>
      </c>
      <c r="G845" s="24"/>
      <c r="H845" s="1">
        <f>H846</f>
        <v>971.09999999999991</v>
      </c>
      <c r="I845" s="41"/>
      <c r="L845" s="23"/>
    </row>
    <row r="846" spans="2:13" ht="45" customHeight="1" x14ac:dyDescent="0.2">
      <c r="B846" s="21" t="s">
        <v>64</v>
      </c>
      <c r="C846" s="17" t="s">
        <v>54</v>
      </c>
      <c r="D846" s="18" t="s">
        <v>22</v>
      </c>
      <c r="E846" s="18" t="s">
        <v>7</v>
      </c>
      <c r="F846" s="18" t="s">
        <v>765</v>
      </c>
      <c r="G846" s="24" t="s">
        <v>38</v>
      </c>
      <c r="H846" s="1">
        <f>701.9+269.2</f>
        <v>971.09999999999991</v>
      </c>
      <c r="I846" s="41"/>
      <c r="L846" s="23"/>
    </row>
    <row r="847" spans="2:13" ht="33" hidden="1" customHeight="1" x14ac:dyDescent="0.2">
      <c r="B847" s="21" t="s">
        <v>388</v>
      </c>
      <c r="C847" s="17" t="s">
        <v>54</v>
      </c>
      <c r="D847" s="18" t="s">
        <v>22</v>
      </c>
      <c r="E847" s="18" t="s">
        <v>7</v>
      </c>
      <c r="F847" s="18" t="s">
        <v>390</v>
      </c>
      <c r="G847" s="18"/>
      <c r="H847" s="1">
        <f>H848+H850</f>
        <v>0</v>
      </c>
      <c r="L847" s="23"/>
    </row>
    <row r="848" spans="2:13" ht="57" hidden="1" customHeight="1" x14ac:dyDescent="0.2">
      <c r="B848" s="21" t="s">
        <v>632</v>
      </c>
      <c r="C848" s="17" t="s">
        <v>54</v>
      </c>
      <c r="D848" s="18" t="s">
        <v>22</v>
      </c>
      <c r="E848" s="18" t="s">
        <v>7</v>
      </c>
      <c r="F848" s="18" t="s">
        <v>633</v>
      </c>
      <c r="G848" s="18"/>
      <c r="H848" s="1">
        <f>H849</f>
        <v>0</v>
      </c>
      <c r="L848" s="23"/>
    </row>
    <row r="849" spans="1:12" ht="39.75" hidden="1" customHeight="1" x14ac:dyDescent="0.2">
      <c r="B849" s="21" t="s">
        <v>64</v>
      </c>
      <c r="C849" s="17" t="s">
        <v>54</v>
      </c>
      <c r="D849" s="18" t="s">
        <v>22</v>
      </c>
      <c r="E849" s="18" t="s">
        <v>7</v>
      </c>
      <c r="F849" s="18" t="s">
        <v>633</v>
      </c>
      <c r="G849" s="18" t="s">
        <v>38</v>
      </c>
      <c r="H849" s="1"/>
      <c r="L849" s="23"/>
    </row>
    <row r="850" spans="1:12" ht="57" hidden="1" customHeight="1" x14ac:dyDescent="0.2">
      <c r="B850" s="21" t="s">
        <v>597</v>
      </c>
      <c r="C850" s="17" t="s">
        <v>54</v>
      </c>
      <c r="D850" s="18" t="s">
        <v>22</v>
      </c>
      <c r="E850" s="18" t="s">
        <v>7</v>
      </c>
      <c r="F850" s="18" t="s">
        <v>627</v>
      </c>
      <c r="G850" s="18"/>
      <c r="H850" s="1">
        <f>H851</f>
        <v>0</v>
      </c>
      <c r="L850" s="23"/>
    </row>
    <row r="851" spans="1:12" ht="39.75" hidden="1" customHeight="1" x14ac:dyDescent="0.2">
      <c r="B851" s="21" t="s">
        <v>64</v>
      </c>
      <c r="C851" s="17" t="s">
        <v>54</v>
      </c>
      <c r="D851" s="18" t="s">
        <v>22</v>
      </c>
      <c r="E851" s="18" t="s">
        <v>7</v>
      </c>
      <c r="F851" s="18" t="s">
        <v>627</v>
      </c>
      <c r="G851" s="18" t="s">
        <v>38</v>
      </c>
      <c r="H851" s="1"/>
      <c r="L851" s="23"/>
    </row>
    <row r="852" spans="1:12" ht="39.75" hidden="1" customHeight="1" x14ac:dyDescent="0.2">
      <c r="B852" s="21" t="s">
        <v>706</v>
      </c>
      <c r="C852" s="17" t="s">
        <v>54</v>
      </c>
      <c r="D852" s="18" t="s">
        <v>22</v>
      </c>
      <c r="E852" s="18" t="s">
        <v>7</v>
      </c>
      <c r="F852" s="18" t="s">
        <v>707</v>
      </c>
      <c r="G852" s="18"/>
      <c r="H852" s="1">
        <f>H853</f>
        <v>0</v>
      </c>
      <c r="L852" s="23"/>
    </row>
    <row r="853" spans="1:12" ht="39.75" hidden="1" customHeight="1" x14ac:dyDescent="0.2">
      <c r="B853" s="21" t="s">
        <v>64</v>
      </c>
      <c r="C853" s="17" t="s">
        <v>54</v>
      </c>
      <c r="D853" s="18" t="s">
        <v>22</v>
      </c>
      <c r="E853" s="18" t="s">
        <v>7</v>
      </c>
      <c r="F853" s="18" t="s">
        <v>707</v>
      </c>
      <c r="G853" s="18" t="s">
        <v>38</v>
      </c>
      <c r="H853" s="1">
        <v>0</v>
      </c>
      <c r="L853" s="23"/>
    </row>
    <row r="854" spans="1:12" ht="30" customHeight="1" x14ac:dyDescent="0.2">
      <c r="B854" s="21" t="s">
        <v>388</v>
      </c>
      <c r="C854" s="17" t="s">
        <v>54</v>
      </c>
      <c r="D854" s="18" t="s">
        <v>22</v>
      </c>
      <c r="E854" s="18" t="s">
        <v>7</v>
      </c>
      <c r="F854" s="18" t="s">
        <v>390</v>
      </c>
      <c r="G854" s="18"/>
      <c r="H854" s="1">
        <f>H855</f>
        <v>435.3</v>
      </c>
      <c r="L854" s="23"/>
    </row>
    <row r="855" spans="1:12" ht="30" customHeight="1" x14ac:dyDescent="0.2">
      <c r="B855" s="38" t="s">
        <v>395</v>
      </c>
      <c r="C855" s="17" t="s">
        <v>54</v>
      </c>
      <c r="D855" s="18" t="s">
        <v>22</v>
      </c>
      <c r="E855" s="18" t="s">
        <v>7</v>
      </c>
      <c r="F855" s="25" t="s">
        <v>384</v>
      </c>
      <c r="G855" s="18"/>
      <c r="H855" s="1">
        <f>H856</f>
        <v>435.3</v>
      </c>
      <c r="L855" s="23"/>
    </row>
    <row r="856" spans="1:12" ht="30" customHeight="1" x14ac:dyDescent="0.2">
      <c r="B856" s="38" t="s">
        <v>396</v>
      </c>
      <c r="C856" s="17" t="s">
        <v>54</v>
      </c>
      <c r="D856" s="18" t="s">
        <v>22</v>
      </c>
      <c r="E856" s="18" t="s">
        <v>7</v>
      </c>
      <c r="F856" s="25" t="s">
        <v>385</v>
      </c>
      <c r="G856" s="18"/>
      <c r="H856" s="1">
        <f>H857+H859+H861</f>
        <v>435.3</v>
      </c>
      <c r="L856" s="23"/>
    </row>
    <row r="857" spans="1:12" ht="27" hidden="1" customHeight="1" x14ac:dyDescent="0.2">
      <c r="B857" s="21" t="s">
        <v>230</v>
      </c>
      <c r="C857" s="17" t="s">
        <v>54</v>
      </c>
      <c r="D857" s="18" t="s">
        <v>22</v>
      </c>
      <c r="E857" s="18" t="s">
        <v>7</v>
      </c>
      <c r="F857" s="18" t="s">
        <v>672</v>
      </c>
      <c r="G857" s="18"/>
      <c r="H857" s="1">
        <f>H858</f>
        <v>0</v>
      </c>
      <c r="L857" s="23"/>
    </row>
    <row r="858" spans="1:12" ht="35.25" hidden="1" customHeight="1" x14ac:dyDescent="0.2">
      <c r="B858" s="21" t="s">
        <v>64</v>
      </c>
      <c r="C858" s="17" t="s">
        <v>54</v>
      </c>
      <c r="D858" s="18" t="s">
        <v>22</v>
      </c>
      <c r="E858" s="18" t="s">
        <v>7</v>
      </c>
      <c r="F858" s="18" t="s">
        <v>672</v>
      </c>
      <c r="G858" s="18" t="s">
        <v>38</v>
      </c>
      <c r="H858" s="1">
        <v>0</v>
      </c>
      <c r="L858" s="23"/>
    </row>
    <row r="859" spans="1:12" ht="30" customHeight="1" x14ac:dyDescent="0.2">
      <c r="B859" s="21" t="s">
        <v>319</v>
      </c>
      <c r="C859" s="17" t="s">
        <v>54</v>
      </c>
      <c r="D859" s="18" t="s">
        <v>22</v>
      </c>
      <c r="E859" s="18" t="s">
        <v>7</v>
      </c>
      <c r="F859" s="18" t="s">
        <v>673</v>
      </c>
      <c r="G859" s="18"/>
      <c r="H859" s="1">
        <f>H860</f>
        <v>135.30000000000001</v>
      </c>
      <c r="L859" s="23"/>
    </row>
    <row r="860" spans="1:12" ht="45" customHeight="1" x14ac:dyDescent="0.2">
      <c r="B860" s="21" t="s">
        <v>64</v>
      </c>
      <c r="C860" s="17" t="s">
        <v>54</v>
      </c>
      <c r="D860" s="18" t="s">
        <v>22</v>
      </c>
      <c r="E860" s="18" t="s">
        <v>7</v>
      </c>
      <c r="F860" s="18" t="s">
        <v>673</v>
      </c>
      <c r="G860" s="18" t="s">
        <v>38</v>
      </c>
      <c r="H860" s="1">
        <v>135.30000000000001</v>
      </c>
      <c r="L860" s="23"/>
    </row>
    <row r="861" spans="1:12" ht="30" customHeight="1" x14ac:dyDescent="0.2">
      <c r="B861" s="21" t="s">
        <v>455</v>
      </c>
      <c r="C861" s="17" t="s">
        <v>54</v>
      </c>
      <c r="D861" s="18" t="s">
        <v>22</v>
      </c>
      <c r="E861" s="18" t="s">
        <v>7</v>
      </c>
      <c r="F861" s="18" t="s">
        <v>807</v>
      </c>
      <c r="G861" s="18"/>
      <c r="H861" s="39">
        <f>H862</f>
        <v>300</v>
      </c>
      <c r="L861" s="23"/>
    </row>
    <row r="862" spans="1:12" ht="45" customHeight="1" x14ac:dyDescent="0.2">
      <c r="B862" s="21" t="s">
        <v>64</v>
      </c>
      <c r="C862" s="17" t="s">
        <v>54</v>
      </c>
      <c r="D862" s="18" t="s">
        <v>22</v>
      </c>
      <c r="E862" s="18" t="s">
        <v>7</v>
      </c>
      <c r="F862" s="18" t="s">
        <v>807</v>
      </c>
      <c r="G862" s="18" t="s">
        <v>38</v>
      </c>
      <c r="H862" s="39">
        <v>300</v>
      </c>
      <c r="L862" s="23"/>
    </row>
    <row r="863" spans="1:12" s="44" customFormat="1" ht="30" customHeight="1" x14ac:dyDescent="0.2">
      <c r="A863" s="14"/>
      <c r="B863" s="28" t="s">
        <v>27</v>
      </c>
      <c r="C863" s="10">
        <v>992</v>
      </c>
      <c r="D863" s="18" t="s">
        <v>28</v>
      </c>
      <c r="E863" s="18"/>
      <c r="F863" s="18"/>
      <c r="G863" s="18"/>
      <c r="H863" s="1">
        <f>H864+H871+H893+H901</f>
        <v>11415.599999999999</v>
      </c>
    </row>
    <row r="864" spans="1:12" s="44" customFormat="1" ht="30" customHeight="1" x14ac:dyDescent="0.2">
      <c r="A864" s="14"/>
      <c r="B864" s="28" t="s">
        <v>339</v>
      </c>
      <c r="C864" s="10">
        <v>992</v>
      </c>
      <c r="D864" s="18" t="s">
        <v>28</v>
      </c>
      <c r="E864" s="18" t="s">
        <v>7</v>
      </c>
      <c r="F864" s="18"/>
      <c r="G864" s="18"/>
      <c r="H864" s="1">
        <f>H865</f>
        <v>775.9</v>
      </c>
    </row>
    <row r="865" spans="1:8" ht="30" customHeight="1" x14ac:dyDescent="0.2">
      <c r="B865" s="21" t="s">
        <v>388</v>
      </c>
      <c r="C865" s="17" t="s">
        <v>54</v>
      </c>
      <c r="D865" s="18" t="s">
        <v>28</v>
      </c>
      <c r="E865" s="18" t="s">
        <v>7</v>
      </c>
      <c r="F865" s="18" t="s">
        <v>390</v>
      </c>
      <c r="G865" s="18"/>
      <c r="H865" s="1">
        <f>H866</f>
        <v>775.9</v>
      </c>
    </row>
    <row r="866" spans="1:8" ht="45" customHeight="1" x14ac:dyDescent="0.2">
      <c r="B866" s="21" t="s">
        <v>394</v>
      </c>
      <c r="C866" s="17" t="s">
        <v>54</v>
      </c>
      <c r="D866" s="18" t="s">
        <v>28</v>
      </c>
      <c r="E866" s="18" t="s">
        <v>7</v>
      </c>
      <c r="F866" s="18" t="s">
        <v>391</v>
      </c>
      <c r="G866" s="18"/>
      <c r="H866" s="1">
        <f>H867+H869</f>
        <v>775.9</v>
      </c>
    </row>
    <row r="867" spans="1:8" ht="38.25" hidden="1" customHeight="1" x14ac:dyDescent="0.2">
      <c r="B867" s="21" t="s">
        <v>323</v>
      </c>
      <c r="C867" s="17" t="s">
        <v>54</v>
      </c>
      <c r="D867" s="18" t="s">
        <v>28</v>
      </c>
      <c r="E867" s="18" t="s">
        <v>7</v>
      </c>
      <c r="F867" s="18" t="s">
        <v>563</v>
      </c>
      <c r="G867" s="18"/>
      <c r="H867" s="1">
        <f>H868</f>
        <v>0</v>
      </c>
    </row>
    <row r="868" spans="1:8" ht="33" hidden="1" customHeight="1" x14ac:dyDescent="0.2">
      <c r="B868" s="21" t="s">
        <v>80</v>
      </c>
      <c r="C868" s="17" t="s">
        <v>54</v>
      </c>
      <c r="D868" s="18" t="s">
        <v>28</v>
      </c>
      <c r="E868" s="18" t="s">
        <v>7</v>
      </c>
      <c r="F868" s="18" t="s">
        <v>563</v>
      </c>
      <c r="G868" s="18" t="s">
        <v>79</v>
      </c>
      <c r="H868" s="1">
        <f>714.4-714.4</f>
        <v>0</v>
      </c>
    </row>
    <row r="869" spans="1:8" ht="65.099999999999994" customHeight="1" x14ac:dyDescent="0.2">
      <c r="B869" s="21" t="s">
        <v>808</v>
      </c>
      <c r="C869" s="17" t="s">
        <v>54</v>
      </c>
      <c r="D869" s="18" t="s">
        <v>28</v>
      </c>
      <c r="E869" s="18" t="s">
        <v>7</v>
      </c>
      <c r="F869" s="18" t="s">
        <v>809</v>
      </c>
      <c r="G869" s="18"/>
      <c r="H869" s="1">
        <f>H870</f>
        <v>775.9</v>
      </c>
    </row>
    <row r="870" spans="1:8" ht="30" customHeight="1" x14ac:dyDescent="0.2">
      <c r="B870" s="21" t="s">
        <v>80</v>
      </c>
      <c r="C870" s="17" t="s">
        <v>54</v>
      </c>
      <c r="D870" s="18" t="s">
        <v>28</v>
      </c>
      <c r="E870" s="18" t="s">
        <v>7</v>
      </c>
      <c r="F870" s="18" t="s">
        <v>809</v>
      </c>
      <c r="G870" s="18" t="s">
        <v>79</v>
      </c>
      <c r="H870" s="1">
        <f>714.4+44.7+16.8</f>
        <v>775.9</v>
      </c>
    </row>
    <row r="871" spans="1:8" s="44" customFormat="1" ht="30" customHeight="1" x14ac:dyDescent="0.2">
      <c r="A871" s="14"/>
      <c r="B871" s="28" t="s">
        <v>29</v>
      </c>
      <c r="C871" s="10">
        <v>992</v>
      </c>
      <c r="D871" s="18" t="s">
        <v>28</v>
      </c>
      <c r="E871" s="18" t="s">
        <v>9</v>
      </c>
      <c r="F871" s="18"/>
      <c r="G871" s="18"/>
      <c r="H871" s="1">
        <f>H872+H879+H884+H887</f>
        <v>7475.7999999999993</v>
      </c>
    </row>
    <row r="872" spans="1:8" ht="42" hidden="1" customHeight="1" x14ac:dyDescent="0.2">
      <c r="B872" s="22" t="s">
        <v>167</v>
      </c>
      <c r="C872" s="10">
        <v>992</v>
      </c>
      <c r="D872" s="18" t="s">
        <v>28</v>
      </c>
      <c r="E872" s="18" t="s">
        <v>9</v>
      </c>
      <c r="F872" s="17" t="s">
        <v>104</v>
      </c>
      <c r="G872" s="18"/>
      <c r="H872" s="1">
        <f>H874</f>
        <v>0</v>
      </c>
    </row>
    <row r="873" spans="1:8" ht="79.5" hidden="1" customHeight="1" x14ac:dyDescent="0.2">
      <c r="B873" s="21" t="s">
        <v>168</v>
      </c>
      <c r="C873" s="10">
        <v>992</v>
      </c>
      <c r="D873" s="18" t="s">
        <v>28</v>
      </c>
      <c r="E873" s="18" t="s">
        <v>9</v>
      </c>
      <c r="F873" s="17" t="s">
        <v>169</v>
      </c>
      <c r="G873" s="18"/>
      <c r="H873" s="1">
        <f>H874</f>
        <v>0</v>
      </c>
    </row>
    <row r="874" spans="1:8" ht="53.25" hidden="1" customHeight="1" x14ac:dyDescent="0.2">
      <c r="B874" s="21" t="s">
        <v>621</v>
      </c>
      <c r="C874" s="10">
        <v>992</v>
      </c>
      <c r="D874" s="18" t="s">
        <v>28</v>
      </c>
      <c r="E874" s="18" t="s">
        <v>9</v>
      </c>
      <c r="F874" s="17" t="s">
        <v>299</v>
      </c>
      <c r="G874" s="18"/>
      <c r="H874" s="1">
        <f>H875+H877</f>
        <v>0</v>
      </c>
    </row>
    <row r="875" spans="1:8" ht="36" hidden="1" customHeight="1" x14ac:dyDescent="0.2">
      <c r="B875" s="22" t="s">
        <v>750</v>
      </c>
      <c r="C875" s="17" t="s">
        <v>54</v>
      </c>
      <c r="D875" s="18" t="s">
        <v>28</v>
      </c>
      <c r="E875" s="18" t="s">
        <v>9</v>
      </c>
      <c r="F875" s="18" t="s">
        <v>588</v>
      </c>
      <c r="G875" s="18"/>
      <c r="H875" s="1">
        <f>H876</f>
        <v>0</v>
      </c>
    </row>
    <row r="876" spans="1:8" ht="42" hidden="1" customHeight="1" x14ac:dyDescent="0.2">
      <c r="B876" s="22" t="s">
        <v>74</v>
      </c>
      <c r="C876" s="10">
        <v>992</v>
      </c>
      <c r="D876" s="18" t="s">
        <v>28</v>
      </c>
      <c r="E876" s="18" t="s">
        <v>9</v>
      </c>
      <c r="F876" s="18" t="s">
        <v>588</v>
      </c>
      <c r="G876" s="18" t="s">
        <v>68</v>
      </c>
      <c r="H876" s="1">
        <f>2274.8-176.8-2098</f>
        <v>0</v>
      </c>
    </row>
    <row r="877" spans="1:8" ht="77.25" hidden="1" customHeight="1" x14ac:dyDescent="0.2">
      <c r="B877" s="22" t="s">
        <v>522</v>
      </c>
      <c r="C877" s="10">
        <v>992</v>
      </c>
      <c r="D877" s="18" t="s">
        <v>28</v>
      </c>
      <c r="E877" s="18" t="s">
        <v>9</v>
      </c>
      <c r="F877" s="18" t="s">
        <v>535</v>
      </c>
      <c r="G877" s="18"/>
      <c r="H877" s="1">
        <f>H878</f>
        <v>0</v>
      </c>
    </row>
    <row r="878" spans="1:8" ht="42" hidden="1" customHeight="1" x14ac:dyDescent="0.2">
      <c r="B878" s="22" t="s">
        <v>74</v>
      </c>
      <c r="C878" s="10">
        <v>992</v>
      </c>
      <c r="D878" s="18" t="s">
        <v>28</v>
      </c>
      <c r="E878" s="18" t="s">
        <v>9</v>
      </c>
      <c r="F878" s="18" t="s">
        <v>535</v>
      </c>
      <c r="G878" s="18" t="s">
        <v>68</v>
      </c>
      <c r="H878" s="1">
        <f>107.6+176.8-284.4</f>
        <v>0</v>
      </c>
    </row>
    <row r="879" spans="1:8" ht="65.099999999999994" customHeight="1" x14ac:dyDescent="0.2">
      <c r="B879" s="21" t="s">
        <v>171</v>
      </c>
      <c r="C879" s="17" t="s">
        <v>54</v>
      </c>
      <c r="D879" s="17" t="s">
        <v>28</v>
      </c>
      <c r="E879" s="17" t="s">
        <v>9</v>
      </c>
      <c r="F879" s="17" t="s">
        <v>105</v>
      </c>
      <c r="G879" s="18"/>
      <c r="H879" s="1">
        <f>H880</f>
        <v>450</v>
      </c>
    </row>
    <row r="880" spans="1:8" s="36" customFormat="1" ht="30" customHeight="1" x14ac:dyDescent="0.2">
      <c r="A880" s="30"/>
      <c r="B880" s="21" t="s">
        <v>172</v>
      </c>
      <c r="C880" s="17" t="s">
        <v>54</v>
      </c>
      <c r="D880" s="17" t="s">
        <v>28</v>
      </c>
      <c r="E880" s="17" t="s">
        <v>9</v>
      </c>
      <c r="F880" s="17" t="s">
        <v>175</v>
      </c>
      <c r="G880" s="18"/>
      <c r="H880" s="1">
        <f>H881</f>
        <v>450</v>
      </c>
    </row>
    <row r="881" spans="2:8" ht="45" customHeight="1" x14ac:dyDescent="0.2">
      <c r="B881" s="21" t="s">
        <v>173</v>
      </c>
      <c r="C881" s="10">
        <v>992</v>
      </c>
      <c r="D881" s="18" t="s">
        <v>28</v>
      </c>
      <c r="E881" s="18" t="s">
        <v>9</v>
      </c>
      <c r="F881" s="17" t="s">
        <v>176</v>
      </c>
      <c r="G881" s="18"/>
      <c r="H881" s="1">
        <f>H882</f>
        <v>450</v>
      </c>
    </row>
    <row r="882" spans="2:8" ht="45" customHeight="1" x14ac:dyDescent="0.2">
      <c r="B882" s="21" t="s">
        <v>174</v>
      </c>
      <c r="C882" s="10">
        <v>992</v>
      </c>
      <c r="D882" s="18" t="s">
        <v>28</v>
      </c>
      <c r="E882" s="18" t="s">
        <v>9</v>
      </c>
      <c r="F882" s="17" t="s">
        <v>177</v>
      </c>
      <c r="G882" s="18"/>
      <c r="H882" s="1">
        <f>H883</f>
        <v>450</v>
      </c>
    </row>
    <row r="883" spans="2:8" ht="30" customHeight="1" x14ac:dyDescent="0.2">
      <c r="B883" s="22" t="s">
        <v>80</v>
      </c>
      <c r="C883" s="10">
        <v>992</v>
      </c>
      <c r="D883" s="18" t="s">
        <v>28</v>
      </c>
      <c r="E883" s="18" t="s">
        <v>9</v>
      </c>
      <c r="F883" s="17" t="s">
        <v>177</v>
      </c>
      <c r="G883" s="18" t="s">
        <v>79</v>
      </c>
      <c r="H883" s="1">
        <v>450</v>
      </c>
    </row>
    <row r="884" spans="2:8" ht="30" customHeight="1" x14ac:dyDescent="0.2">
      <c r="B884" s="21" t="s">
        <v>547</v>
      </c>
      <c r="C884" s="10">
        <v>992</v>
      </c>
      <c r="D884" s="18" t="s">
        <v>28</v>
      </c>
      <c r="E884" s="18" t="s">
        <v>9</v>
      </c>
      <c r="F884" s="17" t="s">
        <v>533</v>
      </c>
      <c r="G884" s="18"/>
      <c r="H884" s="1">
        <f>H885</f>
        <v>660</v>
      </c>
    </row>
    <row r="885" spans="2:8" ht="30" customHeight="1" x14ac:dyDescent="0.2">
      <c r="B885" s="21" t="s">
        <v>170</v>
      </c>
      <c r="C885" s="10">
        <v>992</v>
      </c>
      <c r="D885" s="18" t="s">
        <v>28</v>
      </c>
      <c r="E885" s="18" t="s">
        <v>9</v>
      </c>
      <c r="F885" s="17" t="s">
        <v>536</v>
      </c>
      <c r="G885" s="18"/>
      <c r="H885" s="1">
        <f>H886</f>
        <v>660</v>
      </c>
    </row>
    <row r="886" spans="2:8" ht="30" customHeight="1" x14ac:dyDescent="0.2">
      <c r="B886" s="22" t="s">
        <v>80</v>
      </c>
      <c r="C886" s="10">
        <v>992</v>
      </c>
      <c r="D886" s="18" t="s">
        <v>28</v>
      </c>
      <c r="E886" s="18" t="s">
        <v>9</v>
      </c>
      <c r="F886" s="17" t="s">
        <v>536</v>
      </c>
      <c r="G886" s="18" t="s">
        <v>79</v>
      </c>
      <c r="H886" s="1">
        <v>660</v>
      </c>
    </row>
    <row r="887" spans="2:8" ht="30" customHeight="1" x14ac:dyDescent="0.2">
      <c r="B887" s="38" t="s">
        <v>388</v>
      </c>
      <c r="C887" s="17" t="s">
        <v>54</v>
      </c>
      <c r="D887" s="18" t="s">
        <v>28</v>
      </c>
      <c r="E887" s="18" t="s">
        <v>9</v>
      </c>
      <c r="F887" s="18" t="s">
        <v>390</v>
      </c>
      <c r="G887" s="18"/>
      <c r="H887" s="39">
        <f>H888</f>
        <v>6365.7999999999993</v>
      </c>
    </row>
    <row r="888" spans="2:8" ht="45" customHeight="1" x14ac:dyDescent="0.2">
      <c r="B888" s="21" t="s">
        <v>394</v>
      </c>
      <c r="C888" s="17" t="s">
        <v>54</v>
      </c>
      <c r="D888" s="18" t="s">
        <v>28</v>
      </c>
      <c r="E888" s="18" t="s">
        <v>9</v>
      </c>
      <c r="F888" s="18" t="s">
        <v>391</v>
      </c>
      <c r="G888" s="18"/>
      <c r="H888" s="39">
        <f>H889+H891</f>
        <v>6365.7999999999993</v>
      </c>
    </row>
    <row r="889" spans="2:8" ht="129.94999999999999" customHeight="1" x14ac:dyDescent="0.2">
      <c r="B889" s="21" t="s">
        <v>812</v>
      </c>
      <c r="C889" s="17" t="s">
        <v>54</v>
      </c>
      <c r="D889" s="18" t="s">
        <v>28</v>
      </c>
      <c r="E889" s="18" t="s">
        <v>9</v>
      </c>
      <c r="F889" s="18" t="s">
        <v>813</v>
      </c>
      <c r="G889" s="18"/>
      <c r="H889" s="39">
        <f>H890</f>
        <v>4200</v>
      </c>
    </row>
    <row r="890" spans="2:8" ht="45" customHeight="1" x14ac:dyDescent="0.2">
      <c r="B890" s="38" t="s">
        <v>74</v>
      </c>
      <c r="C890" s="17" t="s">
        <v>54</v>
      </c>
      <c r="D890" s="18" t="s">
        <v>28</v>
      </c>
      <c r="E890" s="18" t="s">
        <v>9</v>
      </c>
      <c r="F890" s="18" t="s">
        <v>813</v>
      </c>
      <c r="G890" s="18" t="s">
        <v>68</v>
      </c>
      <c r="H890" s="39">
        <f>5440-1559.1+29.1+290</f>
        <v>4200</v>
      </c>
    </row>
    <row r="891" spans="2:8" ht="65.099999999999994" customHeight="1" x14ac:dyDescent="0.2">
      <c r="B891" s="21" t="s">
        <v>814</v>
      </c>
      <c r="C891" s="17" t="s">
        <v>54</v>
      </c>
      <c r="D891" s="18" t="s">
        <v>28</v>
      </c>
      <c r="E891" s="18" t="s">
        <v>9</v>
      </c>
      <c r="F891" s="18" t="s">
        <v>815</v>
      </c>
      <c r="G891" s="18"/>
      <c r="H891" s="39">
        <f>H892</f>
        <v>2165.7999999999997</v>
      </c>
    </row>
    <row r="892" spans="2:8" ht="45" customHeight="1" x14ac:dyDescent="0.2">
      <c r="B892" s="38" t="s">
        <v>74</v>
      </c>
      <c r="C892" s="17" t="s">
        <v>54</v>
      </c>
      <c r="D892" s="18" t="s">
        <v>28</v>
      </c>
      <c r="E892" s="18" t="s">
        <v>9</v>
      </c>
      <c r="F892" s="18" t="s">
        <v>815</v>
      </c>
      <c r="G892" s="18" t="s">
        <v>68</v>
      </c>
      <c r="H892" s="39">
        <f>8044-5846.1-32.1</f>
        <v>2165.7999999999997</v>
      </c>
    </row>
    <row r="893" spans="2:8" ht="30" customHeight="1" x14ac:dyDescent="0.2">
      <c r="B893" s="28" t="s">
        <v>811</v>
      </c>
      <c r="C893" s="10">
        <v>992</v>
      </c>
      <c r="D893" s="18" t="s">
        <v>28</v>
      </c>
      <c r="E893" s="18" t="s">
        <v>15</v>
      </c>
      <c r="F893" s="18"/>
      <c r="G893" s="18"/>
      <c r="H893" s="1">
        <f>H894</f>
        <v>2382.4</v>
      </c>
    </row>
    <row r="894" spans="2:8" ht="45" customHeight="1" x14ac:dyDescent="0.2">
      <c r="B894" s="22" t="s">
        <v>810</v>
      </c>
      <c r="C894" s="10">
        <v>992</v>
      </c>
      <c r="D894" s="18" t="s">
        <v>28</v>
      </c>
      <c r="E894" s="18" t="s">
        <v>15</v>
      </c>
      <c r="F894" s="17" t="s">
        <v>104</v>
      </c>
      <c r="G894" s="18"/>
      <c r="H894" s="1">
        <f>H896</f>
        <v>2382.4</v>
      </c>
    </row>
    <row r="895" spans="2:8" ht="80.099999999999994" customHeight="1" x14ac:dyDescent="0.2">
      <c r="B895" s="21" t="s">
        <v>168</v>
      </c>
      <c r="C895" s="10">
        <v>992</v>
      </c>
      <c r="D895" s="18" t="s">
        <v>28</v>
      </c>
      <c r="E895" s="18" t="s">
        <v>15</v>
      </c>
      <c r="F895" s="17" t="s">
        <v>169</v>
      </c>
      <c r="G895" s="18"/>
      <c r="H895" s="1">
        <f>H896</f>
        <v>2382.4</v>
      </c>
    </row>
    <row r="896" spans="2:8" ht="65.099999999999994" customHeight="1" x14ac:dyDescent="0.2">
      <c r="B896" s="21" t="s">
        <v>621</v>
      </c>
      <c r="C896" s="10">
        <v>992</v>
      </c>
      <c r="D896" s="18" t="s">
        <v>28</v>
      </c>
      <c r="E896" s="18" t="s">
        <v>15</v>
      </c>
      <c r="F896" s="17" t="s">
        <v>299</v>
      </c>
      <c r="G896" s="18"/>
      <c r="H896" s="1">
        <f>H897+H899</f>
        <v>2382.4</v>
      </c>
    </row>
    <row r="897" spans="2:8" ht="30" customHeight="1" x14ac:dyDescent="0.2">
      <c r="B897" s="22" t="s">
        <v>750</v>
      </c>
      <c r="C897" s="17" t="s">
        <v>54</v>
      </c>
      <c r="D897" s="18" t="s">
        <v>28</v>
      </c>
      <c r="E897" s="18" t="s">
        <v>15</v>
      </c>
      <c r="F897" s="18" t="s">
        <v>588</v>
      </c>
      <c r="G897" s="18"/>
      <c r="H897" s="1">
        <f>H898</f>
        <v>2098</v>
      </c>
    </row>
    <row r="898" spans="2:8" ht="45" customHeight="1" x14ac:dyDescent="0.2">
      <c r="B898" s="22" t="s">
        <v>74</v>
      </c>
      <c r="C898" s="10">
        <v>992</v>
      </c>
      <c r="D898" s="18" t="s">
        <v>28</v>
      </c>
      <c r="E898" s="18" t="s">
        <v>15</v>
      </c>
      <c r="F898" s="18" t="s">
        <v>588</v>
      </c>
      <c r="G898" s="18" t="s">
        <v>68</v>
      </c>
      <c r="H898" s="1">
        <v>2098</v>
      </c>
    </row>
    <row r="899" spans="2:8" ht="80.099999999999994" customHeight="1" x14ac:dyDescent="0.2">
      <c r="B899" s="22" t="s">
        <v>522</v>
      </c>
      <c r="C899" s="10">
        <v>992</v>
      </c>
      <c r="D899" s="18" t="s">
        <v>28</v>
      </c>
      <c r="E899" s="18" t="s">
        <v>15</v>
      </c>
      <c r="F899" s="18" t="s">
        <v>535</v>
      </c>
      <c r="G899" s="18"/>
      <c r="H899" s="1">
        <f>H900</f>
        <v>284.39999999999998</v>
      </c>
    </row>
    <row r="900" spans="2:8" ht="45" customHeight="1" x14ac:dyDescent="0.2">
      <c r="B900" s="22" t="s">
        <v>74</v>
      </c>
      <c r="C900" s="10">
        <v>992</v>
      </c>
      <c r="D900" s="18" t="s">
        <v>28</v>
      </c>
      <c r="E900" s="18" t="s">
        <v>15</v>
      </c>
      <c r="F900" s="18" t="s">
        <v>535</v>
      </c>
      <c r="G900" s="18" t="s">
        <v>68</v>
      </c>
      <c r="H900" s="1">
        <v>284.39999999999998</v>
      </c>
    </row>
    <row r="901" spans="2:8" ht="30" customHeight="1" x14ac:dyDescent="0.2">
      <c r="B901" s="28" t="s">
        <v>72</v>
      </c>
      <c r="C901" s="10">
        <v>992</v>
      </c>
      <c r="D901" s="18" t="s">
        <v>28</v>
      </c>
      <c r="E901" s="18" t="s">
        <v>34</v>
      </c>
      <c r="F901" s="18"/>
      <c r="G901" s="18"/>
      <c r="H901" s="1">
        <f>H902+H907+H912+H928</f>
        <v>781.5</v>
      </c>
    </row>
    <row r="902" spans="2:8" ht="65.099999999999994" customHeight="1" x14ac:dyDescent="0.2">
      <c r="B902" s="21" t="s">
        <v>171</v>
      </c>
      <c r="C902" s="17" t="s">
        <v>54</v>
      </c>
      <c r="D902" s="17" t="s">
        <v>28</v>
      </c>
      <c r="E902" s="17" t="s">
        <v>34</v>
      </c>
      <c r="F902" s="17" t="s">
        <v>105</v>
      </c>
      <c r="G902" s="18"/>
      <c r="H902" s="1">
        <f>H903</f>
        <v>591.9</v>
      </c>
    </row>
    <row r="903" spans="2:8" ht="30" customHeight="1" x14ac:dyDescent="0.2">
      <c r="B903" s="21" t="s">
        <v>172</v>
      </c>
      <c r="C903" s="17" t="s">
        <v>54</v>
      </c>
      <c r="D903" s="17" t="s">
        <v>28</v>
      </c>
      <c r="E903" s="17" t="s">
        <v>34</v>
      </c>
      <c r="F903" s="17" t="s">
        <v>175</v>
      </c>
      <c r="G903" s="18"/>
      <c r="H903" s="1">
        <f>H904</f>
        <v>591.9</v>
      </c>
    </row>
    <row r="904" spans="2:8" ht="30" customHeight="1" x14ac:dyDescent="0.2">
      <c r="B904" s="21" t="s">
        <v>301</v>
      </c>
      <c r="C904" s="10">
        <v>992</v>
      </c>
      <c r="D904" s="18" t="s">
        <v>28</v>
      </c>
      <c r="E904" s="18" t="s">
        <v>34</v>
      </c>
      <c r="F904" s="17" t="s">
        <v>302</v>
      </c>
      <c r="G904" s="18"/>
      <c r="H904" s="1">
        <f>H905</f>
        <v>591.9</v>
      </c>
    </row>
    <row r="905" spans="2:8" ht="30" customHeight="1" x14ac:dyDescent="0.2">
      <c r="B905" s="21" t="s">
        <v>178</v>
      </c>
      <c r="C905" s="10">
        <v>992</v>
      </c>
      <c r="D905" s="18" t="s">
        <v>28</v>
      </c>
      <c r="E905" s="18" t="s">
        <v>34</v>
      </c>
      <c r="F905" s="17" t="s">
        <v>303</v>
      </c>
      <c r="G905" s="18"/>
      <c r="H905" s="1">
        <f>H906</f>
        <v>591.9</v>
      </c>
    </row>
    <row r="906" spans="2:8" ht="45" customHeight="1" x14ac:dyDescent="0.2">
      <c r="B906" s="21" t="s">
        <v>64</v>
      </c>
      <c r="C906" s="10">
        <v>992</v>
      </c>
      <c r="D906" s="18" t="s">
        <v>28</v>
      </c>
      <c r="E906" s="18" t="s">
        <v>34</v>
      </c>
      <c r="F906" s="17" t="s">
        <v>303</v>
      </c>
      <c r="G906" s="18" t="s">
        <v>38</v>
      </c>
      <c r="H906" s="1">
        <v>591.9</v>
      </c>
    </row>
    <row r="907" spans="2:8" ht="65.099999999999994" customHeight="1" x14ac:dyDescent="0.2">
      <c r="B907" s="21" t="s">
        <v>835</v>
      </c>
      <c r="C907" s="17" t="s">
        <v>54</v>
      </c>
      <c r="D907" s="17" t="s">
        <v>28</v>
      </c>
      <c r="E907" s="17" t="s">
        <v>34</v>
      </c>
      <c r="F907" s="18" t="s">
        <v>106</v>
      </c>
      <c r="G907" s="18"/>
      <c r="H907" s="1">
        <f>H910</f>
        <v>189.6</v>
      </c>
    </row>
    <row r="908" spans="2:8" ht="45" customHeight="1" x14ac:dyDescent="0.2">
      <c r="B908" s="21" t="s">
        <v>179</v>
      </c>
      <c r="C908" s="17" t="s">
        <v>54</v>
      </c>
      <c r="D908" s="17" t="s">
        <v>28</v>
      </c>
      <c r="E908" s="17" t="s">
        <v>34</v>
      </c>
      <c r="F908" s="18" t="s">
        <v>181</v>
      </c>
      <c r="G908" s="18"/>
      <c r="H908" s="1">
        <f>H911</f>
        <v>189.6</v>
      </c>
    </row>
    <row r="909" spans="2:8" ht="45" customHeight="1" x14ac:dyDescent="0.2">
      <c r="B909" s="21" t="s">
        <v>180</v>
      </c>
      <c r="C909" s="17" t="s">
        <v>54</v>
      </c>
      <c r="D909" s="18" t="s">
        <v>28</v>
      </c>
      <c r="E909" s="18" t="s">
        <v>34</v>
      </c>
      <c r="F909" s="18" t="s">
        <v>591</v>
      </c>
      <c r="G909" s="18"/>
      <c r="H909" s="1">
        <f>H910</f>
        <v>189.6</v>
      </c>
    </row>
    <row r="910" spans="2:8" ht="65.099999999999994" customHeight="1" x14ac:dyDescent="0.2">
      <c r="B910" s="21" t="s">
        <v>769</v>
      </c>
      <c r="C910" s="10">
        <v>992</v>
      </c>
      <c r="D910" s="18" t="s">
        <v>28</v>
      </c>
      <c r="E910" s="18" t="s">
        <v>34</v>
      </c>
      <c r="F910" s="18" t="s">
        <v>770</v>
      </c>
      <c r="G910" s="18"/>
      <c r="H910" s="1">
        <f>H911</f>
        <v>189.6</v>
      </c>
    </row>
    <row r="911" spans="2:8" ht="80.099999999999994" customHeight="1" x14ac:dyDescent="0.2">
      <c r="B911" s="21" t="s">
        <v>685</v>
      </c>
      <c r="C911" s="10">
        <v>992</v>
      </c>
      <c r="D911" s="18" t="s">
        <v>28</v>
      </c>
      <c r="E911" s="18" t="s">
        <v>34</v>
      </c>
      <c r="F911" s="18" t="s">
        <v>770</v>
      </c>
      <c r="G911" s="18" t="s">
        <v>76</v>
      </c>
      <c r="H911" s="1">
        <f>186.4+3.2</f>
        <v>189.6</v>
      </c>
    </row>
    <row r="912" spans="2:8" ht="55.5" hidden="1" customHeight="1" x14ac:dyDescent="0.2">
      <c r="B912" s="22" t="s">
        <v>182</v>
      </c>
      <c r="C912" s="17" t="s">
        <v>54</v>
      </c>
      <c r="D912" s="18" t="s">
        <v>28</v>
      </c>
      <c r="E912" s="18" t="s">
        <v>34</v>
      </c>
      <c r="F912" s="17" t="s">
        <v>109</v>
      </c>
      <c r="G912" s="18"/>
      <c r="H912" s="1">
        <f>H913</f>
        <v>0</v>
      </c>
    </row>
    <row r="913" spans="2:8" ht="39" hidden="1" customHeight="1" x14ac:dyDescent="0.2">
      <c r="B913" s="22" t="s">
        <v>304</v>
      </c>
      <c r="C913" s="17" t="s">
        <v>54</v>
      </c>
      <c r="D913" s="18" t="s">
        <v>28</v>
      </c>
      <c r="E913" s="18" t="s">
        <v>34</v>
      </c>
      <c r="F913" s="17" t="s">
        <v>183</v>
      </c>
      <c r="G913" s="18"/>
      <c r="H913" s="1">
        <f>H914</f>
        <v>0</v>
      </c>
    </row>
    <row r="914" spans="2:8" ht="75" hidden="1" customHeight="1" x14ac:dyDescent="0.2">
      <c r="B914" s="22" t="s">
        <v>484</v>
      </c>
      <c r="C914" s="17" t="s">
        <v>54</v>
      </c>
      <c r="D914" s="18" t="s">
        <v>28</v>
      </c>
      <c r="E914" s="18" t="s">
        <v>34</v>
      </c>
      <c r="F914" s="17" t="s">
        <v>184</v>
      </c>
      <c r="G914" s="18"/>
      <c r="H914" s="1">
        <f>H915+H917</f>
        <v>0</v>
      </c>
    </row>
    <row r="915" spans="2:8" ht="21" hidden="1" customHeight="1" x14ac:dyDescent="0.2">
      <c r="B915" s="22" t="s">
        <v>523</v>
      </c>
      <c r="C915" s="17" t="s">
        <v>54</v>
      </c>
      <c r="D915" s="18" t="s">
        <v>28</v>
      </c>
      <c r="E915" s="18" t="s">
        <v>34</v>
      </c>
      <c r="F915" s="17" t="s">
        <v>185</v>
      </c>
      <c r="G915" s="18"/>
      <c r="H915" s="1">
        <f>H916+H926</f>
        <v>0</v>
      </c>
    </row>
    <row r="916" spans="2:8" ht="36.75" hidden="1" customHeight="1" x14ac:dyDescent="0.2">
      <c r="B916" s="21" t="s">
        <v>64</v>
      </c>
      <c r="C916" s="17" t="s">
        <v>54</v>
      </c>
      <c r="D916" s="18" t="s">
        <v>28</v>
      </c>
      <c r="E916" s="18" t="s">
        <v>34</v>
      </c>
      <c r="F916" s="17" t="s">
        <v>185</v>
      </c>
      <c r="G916" s="18" t="s">
        <v>38</v>
      </c>
      <c r="H916" s="1"/>
    </row>
    <row r="917" spans="2:8" ht="59.25" hidden="1" customHeight="1" x14ac:dyDescent="0.2">
      <c r="B917" s="22" t="s">
        <v>305</v>
      </c>
      <c r="C917" s="17" t="s">
        <v>54</v>
      </c>
      <c r="D917" s="18" t="s">
        <v>28</v>
      </c>
      <c r="E917" s="18" t="s">
        <v>34</v>
      </c>
      <c r="F917" s="17" t="s">
        <v>306</v>
      </c>
      <c r="G917" s="18"/>
      <c r="H917" s="1">
        <f>H918</f>
        <v>0</v>
      </c>
    </row>
    <row r="918" spans="2:8" ht="59.25" hidden="1" customHeight="1" x14ac:dyDescent="0.2">
      <c r="B918" s="21" t="s">
        <v>64</v>
      </c>
      <c r="C918" s="17" t="s">
        <v>54</v>
      </c>
      <c r="D918" s="18" t="s">
        <v>28</v>
      </c>
      <c r="E918" s="18" t="s">
        <v>34</v>
      </c>
      <c r="F918" s="17" t="s">
        <v>306</v>
      </c>
      <c r="G918" s="18" t="s">
        <v>38</v>
      </c>
      <c r="H918" s="1"/>
    </row>
    <row r="919" spans="2:8" ht="59.25" hidden="1" customHeight="1" x14ac:dyDescent="0.2">
      <c r="B919" s="22" t="s">
        <v>374</v>
      </c>
      <c r="C919" s="17" t="s">
        <v>54</v>
      </c>
      <c r="D919" s="17" t="s">
        <v>28</v>
      </c>
      <c r="E919" s="17" t="s">
        <v>34</v>
      </c>
      <c r="F919" s="18" t="s">
        <v>366</v>
      </c>
      <c r="G919" s="18"/>
      <c r="H919" s="1">
        <f>H920</f>
        <v>0</v>
      </c>
    </row>
    <row r="920" spans="2:8" ht="59.25" hidden="1" customHeight="1" x14ac:dyDescent="0.2">
      <c r="B920" s="22" t="s">
        <v>372</v>
      </c>
      <c r="C920" s="17" t="s">
        <v>54</v>
      </c>
      <c r="D920" s="17" t="s">
        <v>28</v>
      </c>
      <c r="E920" s="17" t="s">
        <v>34</v>
      </c>
      <c r="F920" s="18" t="s">
        <v>367</v>
      </c>
      <c r="G920" s="18"/>
      <c r="H920" s="1">
        <f>H921+H924</f>
        <v>0</v>
      </c>
    </row>
    <row r="921" spans="2:8" ht="59.25" hidden="1" customHeight="1" x14ac:dyDescent="0.2">
      <c r="B921" s="22" t="s">
        <v>362</v>
      </c>
      <c r="C921" s="17" t="s">
        <v>54</v>
      </c>
      <c r="D921" s="18" t="s">
        <v>28</v>
      </c>
      <c r="E921" s="18" t="s">
        <v>34</v>
      </c>
      <c r="F921" s="18" t="s">
        <v>368</v>
      </c>
      <c r="G921" s="18"/>
      <c r="H921" s="1">
        <f>H922</f>
        <v>0</v>
      </c>
    </row>
    <row r="922" spans="2:8" ht="59.25" hidden="1" customHeight="1" x14ac:dyDescent="0.2">
      <c r="B922" s="22" t="s">
        <v>363</v>
      </c>
      <c r="C922" s="10">
        <v>992</v>
      </c>
      <c r="D922" s="18" t="s">
        <v>28</v>
      </c>
      <c r="E922" s="18" t="s">
        <v>34</v>
      </c>
      <c r="F922" s="18" t="s">
        <v>369</v>
      </c>
      <c r="G922" s="18"/>
      <c r="H922" s="1">
        <f>H923</f>
        <v>0</v>
      </c>
    </row>
    <row r="923" spans="2:8" ht="59.25" hidden="1" customHeight="1" x14ac:dyDescent="0.2">
      <c r="B923" s="21" t="s">
        <v>64</v>
      </c>
      <c r="C923" s="10">
        <v>992</v>
      </c>
      <c r="D923" s="18" t="s">
        <v>28</v>
      </c>
      <c r="E923" s="18" t="s">
        <v>34</v>
      </c>
      <c r="F923" s="18" t="s">
        <v>369</v>
      </c>
      <c r="G923" s="18" t="s">
        <v>38</v>
      </c>
      <c r="H923" s="1"/>
    </row>
    <row r="924" spans="2:8" ht="59.25" hidden="1" customHeight="1" x14ac:dyDescent="0.2">
      <c r="B924" s="22" t="s">
        <v>364</v>
      </c>
      <c r="C924" s="10">
        <v>992</v>
      </c>
      <c r="D924" s="18" t="s">
        <v>28</v>
      </c>
      <c r="E924" s="18" t="s">
        <v>34</v>
      </c>
      <c r="F924" s="18" t="s">
        <v>370</v>
      </c>
      <c r="G924" s="18"/>
      <c r="H924" s="1">
        <f t="shared" ref="H924:H930" si="0">H925</f>
        <v>0</v>
      </c>
    </row>
    <row r="925" spans="2:8" ht="59.25" hidden="1" customHeight="1" x14ac:dyDescent="0.2">
      <c r="B925" s="22" t="s">
        <v>365</v>
      </c>
      <c r="C925" s="10">
        <v>992</v>
      </c>
      <c r="D925" s="18" t="s">
        <v>28</v>
      </c>
      <c r="E925" s="18" t="s">
        <v>34</v>
      </c>
      <c r="F925" s="18" t="s">
        <v>371</v>
      </c>
      <c r="G925" s="18"/>
      <c r="H925" s="1">
        <f>H927</f>
        <v>0</v>
      </c>
    </row>
    <row r="926" spans="2:8" ht="22.5" hidden="1" customHeight="1" x14ac:dyDescent="0.2">
      <c r="B926" s="21" t="s">
        <v>244</v>
      </c>
      <c r="C926" s="17" t="s">
        <v>54</v>
      </c>
      <c r="D926" s="18" t="s">
        <v>28</v>
      </c>
      <c r="E926" s="18" t="s">
        <v>34</v>
      </c>
      <c r="F926" s="17" t="s">
        <v>185</v>
      </c>
      <c r="G926" s="18" t="s">
        <v>73</v>
      </c>
      <c r="H926" s="1"/>
    </row>
    <row r="927" spans="2:8" ht="20.25" hidden="1" customHeight="1" x14ac:dyDescent="0.2">
      <c r="B927" s="21" t="s">
        <v>388</v>
      </c>
      <c r="C927" s="10">
        <v>992</v>
      </c>
      <c r="D927" s="18" t="s">
        <v>28</v>
      </c>
      <c r="E927" s="18" t="s">
        <v>34</v>
      </c>
      <c r="F927" s="18" t="s">
        <v>390</v>
      </c>
      <c r="G927" s="18"/>
      <c r="H927" s="1">
        <f t="shared" si="0"/>
        <v>0</v>
      </c>
    </row>
    <row r="928" spans="2:8" ht="17.25" hidden="1" customHeight="1" x14ac:dyDescent="0.2">
      <c r="B928" s="38" t="s">
        <v>395</v>
      </c>
      <c r="C928" s="17" t="s">
        <v>54</v>
      </c>
      <c r="D928" s="18" t="s">
        <v>28</v>
      </c>
      <c r="E928" s="18" t="s">
        <v>34</v>
      </c>
      <c r="F928" s="25" t="s">
        <v>384</v>
      </c>
      <c r="G928" s="18"/>
      <c r="H928" s="1">
        <f t="shared" si="0"/>
        <v>0</v>
      </c>
    </row>
    <row r="929" spans="1:8" ht="18.75" hidden="1" customHeight="1" x14ac:dyDescent="0.2">
      <c r="B929" s="38" t="s">
        <v>396</v>
      </c>
      <c r="C929" s="17" t="s">
        <v>54</v>
      </c>
      <c r="D929" s="18" t="s">
        <v>28</v>
      </c>
      <c r="E929" s="18" t="s">
        <v>34</v>
      </c>
      <c r="F929" s="25" t="s">
        <v>385</v>
      </c>
      <c r="G929" s="18"/>
      <c r="H929" s="1">
        <f t="shared" si="0"/>
        <v>0</v>
      </c>
    </row>
    <row r="930" spans="1:8" ht="19.5" hidden="1" customHeight="1" x14ac:dyDescent="0.2">
      <c r="B930" s="22" t="s">
        <v>305</v>
      </c>
      <c r="C930" s="17" t="s">
        <v>54</v>
      </c>
      <c r="D930" s="18" t="s">
        <v>28</v>
      </c>
      <c r="E930" s="18" t="s">
        <v>34</v>
      </c>
      <c r="F930" s="18" t="s">
        <v>580</v>
      </c>
      <c r="G930" s="18"/>
      <c r="H930" s="1">
        <f t="shared" si="0"/>
        <v>0</v>
      </c>
    </row>
    <row r="931" spans="1:8" ht="18" hidden="1" customHeight="1" x14ac:dyDescent="0.2">
      <c r="B931" s="21" t="s">
        <v>244</v>
      </c>
      <c r="C931" s="17" t="s">
        <v>54</v>
      </c>
      <c r="D931" s="18" t="s">
        <v>28</v>
      </c>
      <c r="E931" s="18" t="s">
        <v>34</v>
      </c>
      <c r="F931" s="18" t="s">
        <v>580</v>
      </c>
      <c r="G931" s="18" t="s">
        <v>73</v>
      </c>
      <c r="H931" s="1"/>
    </row>
    <row r="932" spans="1:8" ht="30" customHeight="1" x14ac:dyDescent="0.2">
      <c r="B932" s="28" t="s">
        <v>30</v>
      </c>
      <c r="C932" s="10">
        <v>992</v>
      </c>
      <c r="D932" s="18" t="s">
        <v>16</v>
      </c>
      <c r="E932" s="18"/>
      <c r="F932" s="18"/>
      <c r="G932" s="18"/>
      <c r="H932" s="1">
        <f>H933</f>
        <v>14973.800000000001</v>
      </c>
    </row>
    <row r="933" spans="1:8" ht="30" customHeight="1" x14ac:dyDescent="0.2">
      <c r="B933" s="28" t="s">
        <v>314</v>
      </c>
      <c r="C933" s="10">
        <v>992</v>
      </c>
      <c r="D933" s="18" t="s">
        <v>16</v>
      </c>
      <c r="E933" s="18" t="s">
        <v>8</v>
      </c>
      <c r="F933" s="18"/>
      <c r="G933" s="18"/>
      <c r="H933" s="1">
        <f>H935</f>
        <v>14973.800000000001</v>
      </c>
    </row>
    <row r="934" spans="1:8" ht="45" customHeight="1" x14ac:dyDescent="0.2">
      <c r="B934" s="21" t="s">
        <v>836</v>
      </c>
      <c r="C934" s="17" t="s">
        <v>54</v>
      </c>
      <c r="D934" s="18" t="s">
        <v>16</v>
      </c>
      <c r="E934" s="18" t="s">
        <v>8</v>
      </c>
      <c r="F934" s="18" t="s">
        <v>108</v>
      </c>
      <c r="G934" s="18"/>
      <c r="H934" s="1">
        <f>H935</f>
        <v>14973.800000000001</v>
      </c>
    </row>
    <row r="935" spans="1:8" s="44" customFormat="1" ht="45" customHeight="1" x14ac:dyDescent="0.2">
      <c r="A935" s="14"/>
      <c r="B935" s="21" t="s">
        <v>223</v>
      </c>
      <c r="C935" s="17" t="s">
        <v>54</v>
      </c>
      <c r="D935" s="18" t="s">
        <v>16</v>
      </c>
      <c r="E935" s="18" t="s">
        <v>8</v>
      </c>
      <c r="F935" s="18" t="s">
        <v>225</v>
      </c>
      <c r="G935" s="18"/>
      <c r="H935" s="1">
        <f>H936</f>
        <v>14973.800000000001</v>
      </c>
    </row>
    <row r="936" spans="1:8" ht="45" customHeight="1" x14ac:dyDescent="0.2">
      <c r="B936" s="21" t="s">
        <v>224</v>
      </c>
      <c r="C936" s="17" t="s">
        <v>54</v>
      </c>
      <c r="D936" s="18" t="s">
        <v>16</v>
      </c>
      <c r="E936" s="18" t="s">
        <v>8</v>
      </c>
      <c r="F936" s="18" t="s">
        <v>226</v>
      </c>
      <c r="G936" s="18"/>
      <c r="H936" s="1">
        <f>H939+H937</f>
        <v>14973.800000000001</v>
      </c>
    </row>
    <row r="937" spans="1:8" ht="30" customHeight="1" x14ac:dyDescent="0.2">
      <c r="B937" s="21" t="s">
        <v>77</v>
      </c>
      <c r="C937" s="17" t="s">
        <v>54</v>
      </c>
      <c r="D937" s="18" t="s">
        <v>16</v>
      </c>
      <c r="E937" s="18" t="s">
        <v>8</v>
      </c>
      <c r="F937" s="18" t="s">
        <v>227</v>
      </c>
      <c r="G937" s="18"/>
      <c r="H937" s="1">
        <f>H938</f>
        <v>14973.800000000001</v>
      </c>
    </row>
    <row r="938" spans="1:8" ht="30" customHeight="1" x14ac:dyDescent="0.2">
      <c r="B938" s="21" t="s">
        <v>69</v>
      </c>
      <c r="C938" s="17" t="s">
        <v>54</v>
      </c>
      <c r="D938" s="18" t="s">
        <v>16</v>
      </c>
      <c r="E938" s="18" t="s">
        <v>8</v>
      </c>
      <c r="F938" s="18" t="s">
        <v>227</v>
      </c>
      <c r="G938" s="18" t="s">
        <v>67</v>
      </c>
      <c r="H938" s="1">
        <f>13539.7+899.9+192.6+341.6</f>
        <v>14973.800000000001</v>
      </c>
    </row>
    <row r="939" spans="1:8" ht="18.75" hidden="1" customHeight="1" x14ac:dyDescent="0.2">
      <c r="B939" s="21" t="s">
        <v>427</v>
      </c>
      <c r="C939" s="17" t="s">
        <v>54</v>
      </c>
      <c r="D939" s="18" t="s">
        <v>16</v>
      </c>
      <c r="E939" s="18" t="s">
        <v>8</v>
      </c>
      <c r="F939" s="18" t="s">
        <v>426</v>
      </c>
      <c r="G939" s="18"/>
      <c r="H939" s="1">
        <f>H940</f>
        <v>0</v>
      </c>
    </row>
    <row r="940" spans="1:8" ht="18.75" hidden="1" customHeight="1" x14ac:dyDescent="0.2">
      <c r="B940" s="21" t="s">
        <v>69</v>
      </c>
      <c r="C940" s="17" t="s">
        <v>54</v>
      </c>
      <c r="D940" s="18" t="s">
        <v>16</v>
      </c>
      <c r="E940" s="18" t="s">
        <v>8</v>
      </c>
      <c r="F940" s="18" t="s">
        <v>426</v>
      </c>
      <c r="G940" s="18" t="s">
        <v>67</v>
      </c>
      <c r="H940" s="1"/>
    </row>
    <row r="941" spans="1:8" ht="30" customHeight="1" x14ac:dyDescent="0.2">
      <c r="B941" s="28" t="s">
        <v>684</v>
      </c>
      <c r="C941" s="10">
        <v>992</v>
      </c>
      <c r="D941" s="18" t="s">
        <v>31</v>
      </c>
      <c r="E941" s="18"/>
      <c r="F941" s="18"/>
      <c r="G941" s="18"/>
      <c r="H941" s="1">
        <f>H942</f>
        <v>39.799999999999997</v>
      </c>
    </row>
    <row r="942" spans="1:8" ht="45" customHeight="1" x14ac:dyDescent="0.2">
      <c r="B942" s="28" t="s">
        <v>683</v>
      </c>
      <c r="C942" s="10">
        <v>992</v>
      </c>
      <c r="D942" s="18" t="s">
        <v>31</v>
      </c>
      <c r="E942" s="18" t="s">
        <v>7</v>
      </c>
      <c r="F942" s="18"/>
      <c r="G942" s="18"/>
      <c r="H942" s="1">
        <f>H943</f>
        <v>39.799999999999997</v>
      </c>
    </row>
    <row r="943" spans="1:8" ht="30" customHeight="1" x14ac:dyDescent="0.2">
      <c r="B943" s="21" t="s">
        <v>63</v>
      </c>
      <c r="C943" s="17" t="s">
        <v>54</v>
      </c>
      <c r="D943" s="18" t="s">
        <v>31</v>
      </c>
      <c r="E943" s="18" t="s">
        <v>7</v>
      </c>
      <c r="F943" s="18" t="s">
        <v>263</v>
      </c>
      <c r="G943" s="18"/>
      <c r="H943" s="1">
        <f>H945</f>
        <v>39.799999999999997</v>
      </c>
    </row>
    <row r="944" spans="1:8" s="44" customFormat="1" ht="30" customHeight="1" x14ac:dyDescent="0.2">
      <c r="A944" s="14"/>
      <c r="B944" s="21" t="s">
        <v>36</v>
      </c>
      <c r="C944" s="17" t="s">
        <v>54</v>
      </c>
      <c r="D944" s="18" t="s">
        <v>31</v>
      </c>
      <c r="E944" s="18" t="s">
        <v>7</v>
      </c>
      <c r="F944" s="18" t="s">
        <v>264</v>
      </c>
      <c r="G944" s="18"/>
      <c r="H944" s="1">
        <f>H945</f>
        <v>39.799999999999997</v>
      </c>
    </row>
    <row r="945" spans="2:9" ht="30" customHeight="1" x14ac:dyDescent="0.2">
      <c r="B945" s="21" t="s">
        <v>51</v>
      </c>
      <c r="C945" s="17" t="s">
        <v>54</v>
      </c>
      <c r="D945" s="18" t="s">
        <v>31</v>
      </c>
      <c r="E945" s="18" t="s">
        <v>7</v>
      </c>
      <c r="F945" s="18" t="s">
        <v>264</v>
      </c>
      <c r="G945" s="18" t="s">
        <v>65</v>
      </c>
      <c r="H945" s="1">
        <v>39.799999999999997</v>
      </c>
      <c r="I945" s="19" t="s">
        <v>816</v>
      </c>
    </row>
    <row r="946" spans="2:9" ht="57.75" customHeight="1" x14ac:dyDescent="0.2">
      <c r="B946" s="21"/>
      <c r="C946" s="17"/>
      <c r="D946" s="18"/>
      <c r="E946" s="18"/>
      <c r="F946" s="18"/>
      <c r="G946" s="18"/>
      <c r="H946" s="1"/>
    </row>
    <row r="947" spans="2:9" ht="21" customHeight="1" x14ac:dyDescent="0.2">
      <c r="B947" s="55" t="s">
        <v>842</v>
      </c>
      <c r="D947" s="19"/>
      <c r="E947" s="51"/>
      <c r="F947" s="52"/>
      <c r="G947" s="51"/>
    </row>
    <row r="948" spans="2:9" ht="21" customHeight="1" x14ac:dyDescent="0.2">
      <c r="B948" s="55" t="s">
        <v>56</v>
      </c>
      <c r="D948" s="19"/>
      <c r="E948" s="51"/>
      <c r="F948" s="52"/>
      <c r="G948" s="51"/>
    </row>
    <row r="949" spans="2:9" ht="21" customHeight="1" x14ac:dyDescent="0.2">
      <c r="B949" s="55" t="s">
        <v>343</v>
      </c>
      <c r="D949" s="19"/>
      <c r="E949" s="51"/>
      <c r="F949" s="52"/>
      <c r="G949" s="71" t="s">
        <v>342</v>
      </c>
      <c r="H949" s="71"/>
      <c r="I949" s="71"/>
    </row>
    <row r="950" spans="2:9" ht="32.25" customHeight="1" x14ac:dyDescent="0.2">
      <c r="D950" s="19"/>
      <c r="E950" s="35"/>
      <c r="F950" s="34"/>
    </row>
    <row r="951" spans="2:9" ht="33.75" customHeight="1" x14ac:dyDescent="0.2">
      <c r="D951" s="36"/>
      <c r="E951" s="36"/>
      <c r="F951" s="68"/>
      <c r="G951" s="68"/>
      <c r="H951" s="68"/>
    </row>
    <row r="952" spans="2:9" ht="21" customHeight="1" x14ac:dyDescent="0.2">
      <c r="D952" s="19"/>
      <c r="E952" s="35"/>
      <c r="F952" s="34"/>
    </row>
    <row r="953" spans="2:9" ht="19.5" customHeight="1" x14ac:dyDescent="0.2">
      <c r="D953" s="36"/>
      <c r="E953" s="36"/>
      <c r="F953" s="68"/>
      <c r="G953" s="68"/>
      <c r="H953" s="68"/>
    </row>
    <row r="954" spans="2:9" x14ac:dyDescent="0.2">
      <c r="D954" s="69"/>
      <c r="E954" s="69"/>
      <c r="F954" s="69"/>
      <c r="G954" s="69"/>
      <c r="H954" s="69"/>
    </row>
  </sheetData>
  <mergeCells count="27">
    <mergeCell ref="C1:H1"/>
    <mergeCell ref="C5:H5"/>
    <mergeCell ref="D6:H6"/>
    <mergeCell ref="F951:H951"/>
    <mergeCell ref="C4:H4"/>
    <mergeCell ref="C3:H3"/>
    <mergeCell ref="C2:H2"/>
    <mergeCell ref="C13:H13"/>
    <mergeCell ref="C14:H14"/>
    <mergeCell ref="C15:H15"/>
    <mergeCell ref="C16:H16"/>
    <mergeCell ref="C7:H7"/>
    <mergeCell ref="C8:H8"/>
    <mergeCell ref="C9:H9"/>
    <mergeCell ref="C10:H10"/>
    <mergeCell ref="C11:H11"/>
    <mergeCell ref="C12:H12"/>
    <mergeCell ref="F953:H953"/>
    <mergeCell ref="D954:H954"/>
    <mergeCell ref="B24:H24"/>
    <mergeCell ref="B25:H25"/>
    <mergeCell ref="G949:I949"/>
    <mergeCell ref="C18:H18"/>
    <mergeCell ref="C19:H19"/>
    <mergeCell ref="C20:H20"/>
    <mergeCell ref="C21:H21"/>
    <mergeCell ref="C17:H17"/>
  </mergeCells>
  <pageMargins left="1.1811023622047245" right="0.39370078740157483" top="0.78740157480314965" bottom="0.78740157480314965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 2021</vt:lpstr>
      <vt:lpstr>'бюджет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2022-06-20T09:27:20Z</cp:lastPrinted>
  <dcterms:created xsi:type="dcterms:W3CDTF">1996-10-08T23:32:33Z</dcterms:created>
  <dcterms:modified xsi:type="dcterms:W3CDTF">2022-06-20T09:27:26Z</dcterms:modified>
</cp:coreProperties>
</file>